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fe\Dropbox\Antiprostata\Kost och prostatacancer\Skrift\"/>
    </mc:Choice>
  </mc:AlternateContent>
  <xr:revisionPtr revIDLastSave="0" documentId="8_{70521DA6-49DE-486A-B763-88A775A3E788}" xr6:coauthVersionLast="47" xr6:coauthVersionMax="47" xr10:uidLastSave="{00000000-0000-0000-0000-000000000000}"/>
  <bookViews>
    <workbookView xWindow="-90" yWindow="-90" windowWidth="19380" windowHeight="10260" xr2:uid="{83938659-FF72-4AA3-AA04-9E72338FFBF6}"/>
  </bookViews>
  <sheets>
    <sheet name="Skrift 251005" sheetId="2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D78" i="2"/>
  <c r="G78" i="2" s="1"/>
  <c r="O77" i="2"/>
  <c r="N77" i="2"/>
  <c r="M77" i="2"/>
  <c r="L77" i="2"/>
  <c r="K77" i="2"/>
  <c r="J77" i="2"/>
  <c r="I77" i="2"/>
  <c r="H77" i="2"/>
  <c r="N76" i="2"/>
  <c r="M76" i="2"/>
  <c r="L76" i="2"/>
  <c r="O76" i="2" s="1"/>
  <c r="K76" i="2"/>
  <c r="J76" i="2"/>
  <c r="I76" i="2"/>
  <c r="H76" i="2"/>
  <c r="N75" i="2"/>
  <c r="M75" i="2"/>
  <c r="L75" i="2"/>
  <c r="O75" i="2" s="1"/>
  <c r="K75" i="2"/>
  <c r="J75" i="2"/>
  <c r="I75" i="2"/>
  <c r="H75" i="2"/>
  <c r="N74" i="2"/>
  <c r="M74" i="2"/>
  <c r="L74" i="2"/>
  <c r="O74" i="2" s="1"/>
  <c r="K74" i="2"/>
  <c r="J74" i="2"/>
  <c r="I74" i="2"/>
  <c r="H74" i="2"/>
  <c r="D69" i="2"/>
  <c r="G69" i="2" s="1"/>
  <c r="N68" i="2"/>
  <c r="M68" i="2"/>
  <c r="L68" i="2"/>
  <c r="O68" i="2" s="1"/>
  <c r="K68" i="2"/>
  <c r="J68" i="2"/>
  <c r="I68" i="2"/>
  <c r="H68" i="2"/>
  <c r="N67" i="2"/>
  <c r="M67" i="2"/>
  <c r="L67" i="2"/>
  <c r="O67" i="2" s="1"/>
  <c r="K67" i="2"/>
  <c r="J67" i="2"/>
  <c r="I67" i="2"/>
  <c r="H67" i="2"/>
  <c r="N66" i="2"/>
  <c r="M66" i="2"/>
  <c r="L66" i="2"/>
  <c r="O66" i="2" s="1"/>
  <c r="K66" i="2"/>
  <c r="J66" i="2"/>
  <c r="I66" i="2"/>
  <c r="H66" i="2"/>
  <c r="N65" i="2"/>
  <c r="M65" i="2"/>
  <c r="L65" i="2"/>
  <c r="O65" i="2" s="1"/>
  <c r="K65" i="2"/>
  <c r="J65" i="2"/>
  <c r="I65" i="2"/>
  <c r="H65" i="2"/>
  <c r="N64" i="2"/>
  <c r="M64" i="2"/>
  <c r="L64" i="2"/>
  <c r="O64" i="2" s="1"/>
  <c r="K64" i="2"/>
  <c r="J64" i="2"/>
  <c r="I64" i="2"/>
  <c r="H64" i="2"/>
  <c r="N63" i="2"/>
  <c r="M63" i="2"/>
  <c r="L63" i="2"/>
  <c r="O63" i="2" s="1"/>
  <c r="K63" i="2"/>
  <c r="J63" i="2"/>
  <c r="I63" i="2"/>
  <c r="H63" i="2"/>
  <c r="N62" i="2"/>
  <c r="M62" i="2"/>
  <c r="L62" i="2"/>
  <c r="O62" i="2" s="1"/>
  <c r="K62" i="2"/>
  <c r="J62" i="2"/>
  <c r="I62" i="2"/>
  <c r="H62" i="2"/>
  <c r="N61" i="2"/>
  <c r="M61" i="2"/>
  <c r="L61" i="2"/>
  <c r="O61" i="2" s="1"/>
  <c r="K61" i="2"/>
  <c r="J61" i="2"/>
  <c r="I61" i="2"/>
  <c r="H61" i="2"/>
  <c r="F52" i="2"/>
  <c r="N40" i="2"/>
  <c r="M40" i="2"/>
  <c r="G40" i="2"/>
  <c r="F40" i="2"/>
  <c r="E40" i="2"/>
  <c r="D40" i="2"/>
  <c r="L40" i="2" s="1"/>
  <c r="N39" i="2"/>
  <c r="M39" i="2"/>
  <c r="L39" i="2"/>
  <c r="H39" i="2"/>
  <c r="K39" i="2" s="1"/>
  <c r="N38" i="2"/>
  <c r="M38" i="2"/>
  <c r="L38" i="2"/>
  <c r="H38" i="2"/>
  <c r="O38" i="2" s="1"/>
  <c r="N37" i="2"/>
  <c r="M37" i="2"/>
  <c r="L37" i="2"/>
  <c r="H37" i="2"/>
  <c r="O37" i="2" s="1"/>
  <c r="N36" i="2"/>
  <c r="M36" i="2"/>
  <c r="L36" i="2"/>
  <c r="H36" i="2"/>
  <c r="O36" i="2" s="1"/>
  <c r="N35" i="2"/>
  <c r="M35" i="2"/>
  <c r="L35" i="2"/>
  <c r="H35" i="2"/>
  <c r="O35" i="2" s="1"/>
  <c r="N34" i="2"/>
  <c r="M34" i="2"/>
  <c r="L34" i="2"/>
  <c r="H34" i="2"/>
  <c r="O34" i="2" s="1"/>
  <c r="N33" i="2"/>
  <c r="M33" i="2"/>
  <c r="L33" i="2"/>
  <c r="H33" i="2"/>
  <c r="O33" i="2" s="1"/>
  <c r="F29" i="2"/>
  <c r="D29" i="2"/>
  <c r="G29" i="2" s="1"/>
  <c r="N28" i="2"/>
  <c r="M28" i="2"/>
  <c r="L28" i="2"/>
  <c r="J28" i="2"/>
  <c r="H28" i="2"/>
  <c r="K28" i="2" s="1"/>
  <c r="N27" i="2"/>
  <c r="M27" i="2"/>
  <c r="L27" i="2"/>
  <c r="J27" i="2"/>
  <c r="I27" i="2"/>
  <c r="H27" i="2"/>
  <c r="K27" i="2" s="1"/>
  <c r="N26" i="2"/>
  <c r="M26" i="2"/>
  <c r="L26" i="2"/>
  <c r="J26" i="2"/>
  <c r="H26" i="2"/>
  <c r="K26" i="2" s="1"/>
  <c r="N25" i="2"/>
  <c r="M25" i="2"/>
  <c r="L25" i="2"/>
  <c r="J25" i="2"/>
  <c r="I25" i="2"/>
  <c r="H25" i="2"/>
  <c r="K25" i="2" s="1"/>
  <c r="N24" i="2"/>
  <c r="M24" i="2"/>
  <c r="L24" i="2"/>
  <c r="J24" i="2"/>
  <c r="H24" i="2"/>
  <c r="K24" i="2" s="1"/>
  <c r="N23" i="2"/>
  <c r="M23" i="2"/>
  <c r="L23" i="2"/>
  <c r="J23" i="2"/>
  <c r="H23" i="2"/>
  <c r="K23" i="2" s="1"/>
  <c r="N22" i="2"/>
  <c r="M22" i="2"/>
  <c r="L22" i="2"/>
  <c r="J22" i="2"/>
  <c r="H22" i="2"/>
  <c r="K22" i="2" s="1"/>
  <c r="N21" i="2"/>
  <c r="M21" i="2"/>
  <c r="L21" i="2"/>
  <c r="J21" i="2"/>
  <c r="H21" i="2"/>
  <c r="K21" i="2" s="1"/>
  <c r="D17" i="2"/>
  <c r="N16" i="2"/>
  <c r="M16" i="2"/>
  <c r="L16" i="2"/>
  <c r="K16" i="2"/>
  <c r="J16" i="2"/>
  <c r="I16" i="2"/>
  <c r="H16" i="2"/>
  <c r="O16" i="2" s="1"/>
  <c r="N15" i="2"/>
  <c r="M15" i="2"/>
  <c r="L15" i="2"/>
  <c r="H15" i="2"/>
  <c r="O15" i="2" s="1"/>
  <c r="N14" i="2"/>
  <c r="M14" i="2"/>
  <c r="L14" i="2"/>
  <c r="K14" i="2"/>
  <c r="I14" i="2"/>
  <c r="H14" i="2"/>
  <c r="O14" i="2" s="1"/>
  <c r="N13" i="2"/>
  <c r="M13" i="2"/>
  <c r="L13" i="2"/>
  <c r="H13" i="2"/>
  <c r="O13" i="2" s="1"/>
  <c r="N12" i="2"/>
  <c r="M12" i="2"/>
  <c r="L12" i="2"/>
  <c r="H12" i="2"/>
  <c r="O12" i="2" s="1"/>
  <c r="N11" i="2"/>
  <c r="M11" i="2"/>
  <c r="L11" i="2"/>
  <c r="H11" i="2"/>
  <c r="O11" i="2" s="1"/>
  <c r="N10" i="2"/>
  <c r="M10" i="2"/>
  <c r="L10" i="2"/>
  <c r="H10" i="2"/>
  <c r="O10" i="2" s="1"/>
  <c r="N9" i="2"/>
  <c r="M9" i="2"/>
  <c r="L9" i="2"/>
  <c r="J9" i="2"/>
  <c r="I9" i="2"/>
  <c r="H9" i="2"/>
  <c r="O9" i="2" s="1"/>
  <c r="N8" i="2"/>
  <c r="M8" i="2"/>
  <c r="L8" i="2"/>
  <c r="H8" i="2"/>
  <c r="O8" i="2" s="1"/>
  <c r="N7" i="2"/>
  <c r="M7" i="2"/>
  <c r="L7" i="2"/>
  <c r="I7" i="2"/>
  <c r="H7" i="2"/>
  <c r="O7" i="2" s="1"/>
  <c r="N6" i="2"/>
  <c r="M6" i="2"/>
  <c r="L6" i="2"/>
  <c r="H6" i="2"/>
  <c r="O6" i="2" s="1"/>
  <c r="N5" i="2"/>
  <c r="M5" i="2"/>
  <c r="L5" i="2"/>
  <c r="H5" i="2"/>
  <c r="O5" i="2" s="1"/>
  <c r="O17" i="2" s="1"/>
  <c r="O40" i="2" l="1"/>
  <c r="O78" i="2"/>
  <c r="N78" i="2"/>
  <c r="N29" i="2"/>
  <c r="O69" i="2"/>
  <c r="L17" i="2"/>
  <c r="L69" i="2"/>
  <c r="I6" i="2"/>
  <c r="I10" i="2"/>
  <c r="E17" i="2"/>
  <c r="I34" i="2"/>
  <c r="I37" i="2"/>
  <c r="I39" i="2"/>
  <c r="E69" i="2"/>
  <c r="M69" i="2"/>
  <c r="J5" i="2"/>
  <c r="J6" i="2"/>
  <c r="J7" i="2"/>
  <c r="J8" i="2"/>
  <c r="J10" i="2"/>
  <c r="J11" i="2"/>
  <c r="J12" i="2"/>
  <c r="J13" i="2"/>
  <c r="J14" i="2"/>
  <c r="J15" i="2"/>
  <c r="F17" i="2"/>
  <c r="M17" i="2" s="1"/>
  <c r="J33" i="2"/>
  <c r="J34" i="2"/>
  <c r="J35" i="2"/>
  <c r="J36" i="2"/>
  <c r="J37" i="2"/>
  <c r="J38" i="2"/>
  <c r="J39" i="2"/>
  <c r="F69" i="2"/>
  <c r="N69" i="2"/>
  <c r="K5" i="2"/>
  <c r="K6" i="2"/>
  <c r="K7" i="2"/>
  <c r="K8" i="2"/>
  <c r="K9" i="2"/>
  <c r="K10" i="2"/>
  <c r="K11" i="2"/>
  <c r="K12" i="2"/>
  <c r="K13" i="2"/>
  <c r="K15" i="2"/>
  <c r="G17" i="2"/>
  <c r="G46" i="2" s="1"/>
  <c r="O21" i="2"/>
  <c r="O22" i="2"/>
  <c r="O23" i="2"/>
  <c r="O24" i="2"/>
  <c r="O25" i="2"/>
  <c r="O26" i="2"/>
  <c r="O27" i="2"/>
  <c r="O28" i="2"/>
  <c r="K33" i="2"/>
  <c r="K34" i="2"/>
  <c r="K35" i="2"/>
  <c r="K36" i="2"/>
  <c r="K37" i="2"/>
  <c r="K38" i="2"/>
  <c r="H40" i="2"/>
  <c r="K40" i="2" s="1"/>
  <c r="D46" i="2"/>
  <c r="I11" i="2"/>
  <c r="I13" i="2"/>
  <c r="I15" i="2"/>
  <c r="I35" i="2"/>
  <c r="L78" i="2"/>
  <c r="I21" i="2"/>
  <c r="I22" i="2"/>
  <c r="I23" i="2"/>
  <c r="I24" i="2"/>
  <c r="I26" i="2"/>
  <c r="I28" i="2"/>
  <c r="E29" i="2"/>
  <c r="M29" i="2"/>
  <c r="E78" i="2"/>
  <c r="M78" i="2"/>
  <c r="I5" i="2"/>
  <c r="I8" i="2"/>
  <c r="I12" i="2"/>
  <c r="I33" i="2"/>
  <c r="I36" i="2"/>
  <c r="I38" i="2"/>
  <c r="H29" i="2" l="1"/>
  <c r="E46" i="2"/>
  <c r="L29" i="2"/>
  <c r="N17" i="2"/>
  <c r="H17" i="2"/>
  <c r="K17" i="2" s="1"/>
  <c r="J40" i="2"/>
  <c r="N46" i="2"/>
  <c r="J69" i="2"/>
  <c r="H78" i="2"/>
  <c r="I78" i="2"/>
  <c r="I40" i="2"/>
  <c r="H69" i="2"/>
  <c r="K69" i="2" s="1"/>
  <c r="F46" i="2"/>
  <c r="O29" i="2"/>
  <c r="O46" i="2" s="1"/>
  <c r="J78" i="2" l="1"/>
  <c r="K78" i="2"/>
  <c r="H46" i="2"/>
  <c r="K46" i="2" s="1"/>
  <c r="I46" i="2"/>
  <c r="K29" i="2"/>
  <c r="J29" i="2"/>
  <c r="I69" i="2"/>
  <c r="I29" i="2"/>
  <c r="I17" i="2"/>
  <c r="J17" i="2"/>
  <c r="L46" i="2"/>
  <c r="M46" i="2"/>
  <c r="J46" i="2" l="1"/>
</calcChain>
</file>

<file path=xl/sharedStrings.xml><?xml version="1.0" encoding="utf-8"?>
<sst xmlns="http://schemas.openxmlformats.org/spreadsheetml/2006/main" count="165" uniqueCount="63">
  <si>
    <t>Kost Leif Magnusson 2025-10-05</t>
  </si>
  <si>
    <t>Allt ekologiskt…. (om möjligt)</t>
  </si>
  <si>
    <t>Frukost</t>
  </si>
  <si>
    <t>Portion</t>
  </si>
  <si>
    <t>Per 100 gram</t>
  </si>
  <si>
    <t>Kal/100 g</t>
  </si>
  <si>
    <t>Andel kalorier</t>
  </si>
  <si>
    <t>Gram per portion</t>
  </si>
  <si>
    <t>Kalorier</t>
  </si>
  <si>
    <t>Gram</t>
  </si>
  <si>
    <t>Kolhydrat</t>
  </si>
  <si>
    <t>Fett</t>
  </si>
  <si>
    <t>Protein</t>
  </si>
  <si>
    <t>Beräknad</t>
  </si>
  <si>
    <t>Totalt</t>
  </si>
  <si>
    <t>Grönsaksjuice.</t>
  </si>
  <si>
    <t>Spenat</t>
  </si>
  <si>
    <t>Soyayoghurt</t>
  </si>
  <si>
    <t>Soyaprotein</t>
  </si>
  <si>
    <t>Luecin</t>
  </si>
  <si>
    <t>Nyponpulver</t>
  </si>
  <si>
    <t>Aroniabär pulver</t>
  </si>
  <si>
    <t>Hemgjord sylt utan socker</t>
  </si>
  <si>
    <t>Granatäpple</t>
  </si>
  <si>
    <t>Omega 3. Möllers tran.</t>
  </si>
  <si>
    <t>Fruktjuice</t>
  </si>
  <si>
    <t>Grönt te</t>
  </si>
  <si>
    <t>Summa</t>
  </si>
  <si>
    <t>Lunch</t>
  </si>
  <si>
    <t>Grönsaksjuice</t>
  </si>
  <si>
    <t>Sallad</t>
  </si>
  <si>
    <t>Humus</t>
  </si>
  <si>
    <t>Nötter blandade</t>
  </si>
  <si>
    <t>Soyadryck</t>
  </si>
  <si>
    <t>Kakao</t>
  </si>
  <si>
    <t>Middag som wook el liknande</t>
  </si>
  <si>
    <t>Sparris</t>
  </si>
  <si>
    <t>Avocado</t>
  </si>
  <si>
    <t>Purjolök</t>
  </si>
  <si>
    <t>Brocolli eller liknande</t>
  </si>
  <si>
    <t>Svamp</t>
  </si>
  <si>
    <t>Övriga grönsaker</t>
  </si>
  <si>
    <t>Tofu alt tempeh</t>
  </si>
  <si>
    <t>Gram per dag</t>
  </si>
  <si>
    <t>Totalt per dag</t>
  </si>
  <si>
    <t>Kosttillskott.</t>
  </si>
  <si>
    <t>Vitamin D3. 7 500 IE. 187,5 mikragram.</t>
  </si>
  <si>
    <t xml:space="preserve">Vitamin K2.  </t>
  </si>
  <si>
    <t>Vitamin B12. 1000 mikrogram.</t>
  </si>
  <si>
    <t>μF</t>
  </si>
  <si>
    <t>Bär</t>
  </si>
  <si>
    <t>Blåbär europeiska vilda</t>
  </si>
  <si>
    <t>Björnbär odlade</t>
  </si>
  <si>
    <t>Svarta vinbär odlade</t>
  </si>
  <si>
    <t>Tranbär</t>
  </si>
  <si>
    <t>Hallon</t>
  </si>
  <si>
    <t>Lingon vilda</t>
  </si>
  <si>
    <t>Jordgubbar</t>
  </si>
  <si>
    <t>Havtorn</t>
  </si>
  <si>
    <t>Spritt under dagen.</t>
  </si>
  <si>
    <t>Brocolli, blomkål, brysselkål</t>
  </si>
  <si>
    <t>Morot, bladselleri</t>
  </si>
  <si>
    <t>Tomat, gurka,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</si>
</sst>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/>
    <xf numFmtId="14" fontId="3" fillId="0" borderId="0" xfId="1" applyNumberFormat="1" applyFont="1" applyAlignment="1">
      <alignment horizontal="left"/>
    </xf>
    <xf numFmtId="0" fontId="1" fillId="0" borderId="0" xfId="1"/>
    <xf numFmtId="0" fontId="2" fillId="0" borderId="1" xfId="1" applyFont="1" applyBorder="1"/>
    <xf numFmtId="0" fontId="2" fillId="2" borderId="2" xfId="1" applyFont="1" applyFill="1" applyBorder="1"/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/>
    <xf numFmtId="0" fontId="2" fillId="0" borderId="6" xfId="1" applyFont="1" applyBorder="1"/>
    <xf numFmtId="0" fontId="2" fillId="0" borderId="2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1" fillId="0" borderId="9" xfId="1" applyBorder="1"/>
    <xf numFmtId="0" fontId="2" fillId="2" borderId="10" xfId="1" applyFont="1" applyFill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8" xfId="1" applyFont="1" applyBorder="1"/>
    <xf numFmtId="0" fontId="2" fillId="2" borderId="19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" fontId="2" fillId="0" borderId="20" xfId="1" applyNumberFormat="1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1" fontId="2" fillId="0" borderId="22" xfId="1" applyNumberFormat="1" applyFont="1" applyBorder="1" applyAlignment="1">
      <alignment horizontal="center"/>
    </xf>
    <xf numFmtId="1" fontId="2" fillId="0" borderId="23" xfId="1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3" borderId="19" xfId="1" applyFont="1" applyFill="1" applyBorder="1" applyAlignment="1">
      <alignment horizontal="center"/>
    </xf>
    <xf numFmtId="0" fontId="2" fillId="0" borderId="25" xfId="1" applyFont="1" applyBorder="1"/>
    <xf numFmtId="0" fontId="2" fillId="2" borderId="26" xfId="1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1" fontId="2" fillId="0" borderId="27" xfId="1" applyNumberFormat="1" applyFont="1" applyBorder="1" applyAlignment="1">
      <alignment horizontal="center"/>
    </xf>
    <xf numFmtId="1" fontId="2" fillId="0" borderId="12" xfId="1" applyNumberFormat="1" applyFont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1" fontId="2" fillId="0" borderId="25" xfId="1" applyNumberFormat="1" applyFont="1" applyBorder="1" applyAlignment="1">
      <alignment horizontal="center"/>
    </xf>
    <xf numFmtId="0" fontId="5" fillId="2" borderId="28" xfId="1" applyFont="1" applyFill="1" applyBorder="1"/>
    <xf numFmtId="0" fontId="5" fillId="2" borderId="29" xfId="1" applyFont="1" applyFill="1" applyBorder="1" applyAlignment="1">
      <alignment horizontal="center"/>
    </xf>
    <xf numFmtId="164" fontId="5" fillId="2" borderId="30" xfId="1" applyNumberFormat="1" applyFont="1" applyFill="1" applyBorder="1" applyAlignment="1">
      <alignment horizontal="center"/>
    </xf>
    <xf numFmtId="164" fontId="5" fillId="2" borderId="31" xfId="1" applyNumberFormat="1" applyFont="1" applyFill="1" applyBorder="1" applyAlignment="1">
      <alignment horizontal="center"/>
    </xf>
    <xf numFmtId="164" fontId="5" fillId="2" borderId="32" xfId="1" applyNumberFormat="1" applyFont="1" applyFill="1" applyBorder="1" applyAlignment="1">
      <alignment horizontal="center"/>
    </xf>
    <xf numFmtId="1" fontId="5" fillId="2" borderId="33" xfId="1" applyNumberFormat="1" applyFont="1" applyFill="1" applyBorder="1" applyAlignment="1">
      <alignment horizontal="center"/>
    </xf>
    <xf numFmtId="9" fontId="5" fillId="2" borderId="34" xfId="2" applyFont="1" applyFill="1" applyBorder="1" applyAlignment="1">
      <alignment horizontal="center"/>
    </xf>
    <xf numFmtId="9" fontId="5" fillId="2" borderId="35" xfId="2" applyFont="1" applyFill="1" applyBorder="1" applyAlignment="1">
      <alignment horizontal="center"/>
    </xf>
    <xf numFmtId="9" fontId="5" fillId="2" borderId="36" xfId="2" applyFont="1" applyFill="1" applyBorder="1" applyAlignment="1">
      <alignment horizontal="center"/>
    </xf>
    <xf numFmtId="1" fontId="5" fillId="2" borderId="34" xfId="1" applyNumberFormat="1" applyFont="1" applyFill="1" applyBorder="1" applyAlignment="1">
      <alignment horizontal="center"/>
    </xf>
    <xf numFmtId="1" fontId="5" fillId="2" borderId="35" xfId="1" applyNumberFormat="1" applyFont="1" applyFill="1" applyBorder="1" applyAlignment="1">
      <alignment horizontal="center"/>
    </xf>
    <xf numFmtId="1" fontId="5" fillId="2" borderId="36" xfId="1" applyNumberFormat="1" applyFont="1" applyFill="1" applyBorder="1" applyAlignment="1">
      <alignment horizontal="center"/>
    </xf>
    <xf numFmtId="1" fontId="5" fillId="2" borderId="28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9" fontId="5" fillId="0" borderId="0" xfId="3" applyFont="1" applyAlignment="1">
      <alignment horizontal="center"/>
    </xf>
    <xf numFmtId="1" fontId="1" fillId="0" borderId="0" xfId="1" applyNumberFormat="1" applyAlignment="1">
      <alignment horizontal="center"/>
    </xf>
    <xf numFmtId="1" fontId="5" fillId="0" borderId="0" xfId="1" applyNumberFormat="1" applyFont="1" applyAlignment="1">
      <alignment horizontal="center"/>
    </xf>
    <xf numFmtId="0" fontId="2" fillId="0" borderId="37" xfId="1" applyFont="1" applyBorder="1"/>
    <xf numFmtId="0" fontId="2" fillId="2" borderId="8" xfId="1" applyFont="1" applyFill="1" applyBorder="1"/>
    <xf numFmtId="0" fontId="2" fillId="2" borderId="9" xfId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2" borderId="28" xfId="1" applyFont="1" applyFill="1" applyBorder="1"/>
    <xf numFmtId="0" fontId="6" fillId="2" borderId="29" xfId="1" applyFont="1" applyFill="1" applyBorder="1" applyAlignment="1">
      <alignment horizontal="center"/>
    </xf>
    <xf numFmtId="164" fontId="6" fillId="2" borderId="29" xfId="1" applyNumberFormat="1" applyFont="1" applyFill="1" applyBorder="1" applyAlignment="1">
      <alignment horizontal="center"/>
    </xf>
    <xf numFmtId="9" fontId="6" fillId="2" borderId="34" xfId="2" applyFont="1" applyFill="1" applyBorder="1" applyAlignment="1">
      <alignment horizontal="center"/>
    </xf>
    <xf numFmtId="9" fontId="6" fillId="2" borderId="35" xfId="2" applyFont="1" applyFill="1" applyBorder="1" applyAlignment="1">
      <alignment horizontal="center"/>
    </xf>
    <xf numFmtId="9" fontId="6" fillId="2" borderId="36" xfId="2" applyFont="1" applyFill="1" applyBorder="1" applyAlignment="1">
      <alignment horizontal="center"/>
    </xf>
    <xf numFmtId="1" fontId="6" fillId="2" borderId="34" xfId="1" applyNumberFormat="1" applyFont="1" applyFill="1" applyBorder="1" applyAlignment="1">
      <alignment horizontal="center"/>
    </xf>
    <xf numFmtId="1" fontId="6" fillId="2" borderId="35" xfId="1" applyNumberFormat="1" applyFont="1" applyFill="1" applyBorder="1" applyAlignment="1">
      <alignment horizontal="center"/>
    </xf>
    <xf numFmtId="1" fontId="6" fillId="2" borderId="36" xfId="1" applyNumberFormat="1" applyFont="1" applyFill="1" applyBorder="1" applyAlignment="1">
      <alignment horizontal="center"/>
    </xf>
    <xf numFmtId="0" fontId="6" fillId="2" borderId="28" xfId="1" applyFont="1" applyFill="1" applyBorder="1" applyAlignment="1">
      <alignment horizontal="center"/>
    </xf>
    <xf numFmtId="164" fontId="1" fillId="0" borderId="0" xfId="1" applyNumberFormat="1"/>
    <xf numFmtId="0" fontId="7" fillId="0" borderId="0" xfId="1" applyFont="1"/>
    <xf numFmtId="0" fontId="1" fillId="0" borderId="38" xfId="1" applyBorder="1"/>
    <xf numFmtId="0" fontId="1" fillId="0" borderId="39" xfId="1" applyBorder="1"/>
    <xf numFmtId="0" fontId="1" fillId="2" borderId="10" xfId="1" applyFill="1" applyBorder="1" applyAlignment="1">
      <alignment horizontal="center"/>
    </xf>
    <xf numFmtId="0" fontId="1" fillId="0" borderId="40" xfId="1" applyBorder="1" applyAlignment="1">
      <alignment horizontal="center"/>
    </xf>
    <xf numFmtId="0" fontId="4" fillId="0" borderId="37" xfId="1" applyFont="1" applyBorder="1"/>
    <xf numFmtId="0" fontId="1" fillId="2" borderId="19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1" fontId="1" fillId="0" borderId="24" xfId="1" applyNumberFormat="1" applyBorder="1" applyAlignment="1">
      <alignment horizontal="center"/>
    </xf>
    <xf numFmtId="9" fontId="1" fillId="0" borderId="24" xfId="3" applyBorder="1" applyAlignment="1">
      <alignment horizontal="center"/>
    </xf>
    <xf numFmtId="9" fontId="1" fillId="0" borderId="22" xfId="3" applyBorder="1" applyAlignment="1">
      <alignment horizontal="center"/>
    </xf>
    <xf numFmtId="9" fontId="1" fillId="0" borderId="23" xfId="3" applyBorder="1" applyAlignment="1">
      <alignment horizontal="center"/>
    </xf>
    <xf numFmtId="1" fontId="1" fillId="0" borderId="22" xfId="1" applyNumberFormat="1" applyBorder="1" applyAlignment="1">
      <alignment horizontal="center"/>
    </xf>
    <xf numFmtId="1" fontId="1" fillId="0" borderId="23" xfId="1" applyNumberFormat="1" applyBorder="1" applyAlignment="1">
      <alignment horizontal="center"/>
    </xf>
    <xf numFmtId="1" fontId="1" fillId="0" borderId="18" xfId="1" applyNumberFormat="1" applyBorder="1" applyAlignment="1">
      <alignment horizontal="center"/>
    </xf>
    <xf numFmtId="0" fontId="4" fillId="0" borderId="18" xfId="1" applyFont="1" applyBorder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18" xfId="1" applyBorder="1"/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1" fontId="5" fillId="2" borderId="24" xfId="1" applyNumberFormat="1" applyFont="1" applyFill="1" applyBorder="1" applyAlignment="1">
      <alignment horizontal="center"/>
    </xf>
    <xf numFmtId="9" fontId="5" fillId="2" borderId="33" xfId="2" applyFont="1" applyFill="1" applyBorder="1" applyAlignment="1">
      <alignment horizontal="center"/>
    </xf>
    <xf numFmtId="0" fontId="1" fillId="0" borderId="25" xfId="1" applyBorder="1"/>
    <xf numFmtId="0" fontId="1" fillId="2" borderId="26" xfId="1" applyFill="1" applyBorder="1" applyAlignment="1">
      <alignment horizontal="center"/>
    </xf>
    <xf numFmtId="1" fontId="1" fillId="0" borderId="20" xfId="1" applyNumberFormat="1" applyBorder="1" applyAlignment="1">
      <alignment horizontal="center"/>
    </xf>
    <xf numFmtId="9" fontId="1" fillId="0" borderId="21" xfId="3" applyBorder="1" applyAlignment="1">
      <alignment horizontal="center"/>
    </xf>
  </cellXfs>
  <cellStyles count="4">
    <cellStyle name="Normal" xfId="0" builtinId="0"/>
    <cellStyle name="Normal 2" xfId="1" xr:uid="{7BB3DE58-307F-463D-8728-7A1830A34AD7}"/>
    <cellStyle name="Procent 2" xfId="2" xr:uid="{8F583CAD-D31D-4552-AA3D-32169A0ECE46}"/>
    <cellStyle name="Procent 3" xfId="3" xr:uid="{3CF75056-06BF-4643-9378-CA094E589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9C1F-6A6D-4A59-A03F-01E324615A78}">
  <sheetPr>
    <pageSetUpPr fitToPage="1"/>
  </sheetPr>
  <dimension ref="C1:O78"/>
  <sheetViews>
    <sheetView tabSelected="1" topLeftCell="A32" zoomScale="90" zoomScaleNormal="90" workbookViewId="0">
      <selection activeCell="J50" sqref="J50"/>
    </sheetView>
  </sheetViews>
  <sheetFormatPr defaultRowHeight="13" x14ac:dyDescent="0.6"/>
  <cols>
    <col min="1" max="1" width="3" style="3" customWidth="1"/>
    <col min="2" max="2" width="3.1796875" style="3" customWidth="1"/>
    <col min="3" max="3" width="27.453125" style="3" customWidth="1"/>
    <col min="4" max="4" width="7.1796875" style="3" customWidth="1"/>
    <col min="5" max="5" width="9.31640625" style="3" customWidth="1"/>
    <col min="6" max="6" width="6.26953125" style="3" customWidth="1"/>
    <col min="7" max="7" width="6.40625" style="3" customWidth="1"/>
    <col min="8" max="8" width="8.7265625" style="3"/>
    <col min="9" max="9" width="8.453125" style="3" customWidth="1"/>
    <col min="10" max="10" width="6.54296875" style="3" customWidth="1"/>
    <col min="11" max="11" width="6.7265625" style="3" customWidth="1"/>
    <col min="12" max="12" width="8.1796875" style="3" customWidth="1"/>
    <col min="13" max="13" width="5.1796875" style="3" customWidth="1"/>
    <col min="14" max="14" width="6.1796875" style="3" customWidth="1"/>
    <col min="15" max="15" width="8.54296875" style="3" customWidth="1"/>
    <col min="16" max="256" width="8.7265625" style="3"/>
    <col min="257" max="257" width="3" style="3" customWidth="1"/>
    <col min="258" max="258" width="3.1796875" style="3" customWidth="1"/>
    <col min="259" max="259" width="27.453125" style="3" customWidth="1"/>
    <col min="260" max="260" width="7.1796875" style="3" customWidth="1"/>
    <col min="261" max="261" width="9.31640625" style="3" customWidth="1"/>
    <col min="262" max="262" width="6.26953125" style="3" customWidth="1"/>
    <col min="263" max="263" width="6.40625" style="3" customWidth="1"/>
    <col min="264" max="264" width="8.7265625" style="3"/>
    <col min="265" max="265" width="8.453125" style="3" customWidth="1"/>
    <col min="266" max="266" width="6.54296875" style="3" customWidth="1"/>
    <col min="267" max="267" width="6.7265625" style="3" customWidth="1"/>
    <col min="268" max="268" width="8.1796875" style="3" customWidth="1"/>
    <col min="269" max="269" width="5.1796875" style="3" customWidth="1"/>
    <col min="270" max="270" width="6.1796875" style="3" customWidth="1"/>
    <col min="271" max="271" width="8.54296875" style="3" customWidth="1"/>
    <col min="272" max="512" width="8.7265625" style="3"/>
    <col min="513" max="513" width="3" style="3" customWidth="1"/>
    <col min="514" max="514" width="3.1796875" style="3" customWidth="1"/>
    <col min="515" max="515" width="27.453125" style="3" customWidth="1"/>
    <col min="516" max="516" width="7.1796875" style="3" customWidth="1"/>
    <col min="517" max="517" width="9.31640625" style="3" customWidth="1"/>
    <col min="518" max="518" width="6.26953125" style="3" customWidth="1"/>
    <col min="519" max="519" width="6.40625" style="3" customWidth="1"/>
    <col min="520" max="520" width="8.7265625" style="3"/>
    <col min="521" max="521" width="8.453125" style="3" customWidth="1"/>
    <col min="522" max="522" width="6.54296875" style="3" customWidth="1"/>
    <col min="523" max="523" width="6.7265625" style="3" customWidth="1"/>
    <col min="524" max="524" width="8.1796875" style="3" customWidth="1"/>
    <col min="525" max="525" width="5.1796875" style="3" customWidth="1"/>
    <col min="526" max="526" width="6.1796875" style="3" customWidth="1"/>
    <col min="527" max="527" width="8.54296875" style="3" customWidth="1"/>
    <col min="528" max="768" width="8.7265625" style="3"/>
    <col min="769" max="769" width="3" style="3" customWidth="1"/>
    <col min="770" max="770" width="3.1796875" style="3" customWidth="1"/>
    <col min="771" max="771" width="27.453125" style="3" customWidth="1"/>
    <col min="772" max="772" width="7.1796875" style="3" customWidth="1"/>
    <col min="773" max="773" width="9.31640625" style="3" customWidth="1"/>
    <col min="774" max="774" width="6.26953125" style="3" customWidth="1"/>
    <col min="775" max="775" width="6.40625" style="3" customWidth="1"/>
    <col min="776" max="776" width="8.7265625" style="3"/>
    <col min="777" max="777" width="8.453125" style="3" customWidth="1"/>
    <col min="778" max="778" width="6.54296875" style="3" customWidth="1"/>
    <col min="779" max="779" width="6.7265625" style="3" customWidth="1"/>
    <col min="780" max="780" width="8.1796875" style="3" customWidth="1"/>
    <col min="781" max="781" width="5.1796875" style="3" customWidth="1"/>
    <col min="782" max="782" width="6.1796875" style="3" customWidth="1"/>
    <col min="783" max="783" width="8.54296875" style="3" customWidth="1"/>
    <col min="784" max="1024" width="8.7265625" style="3"/>
    <col min="1025" max="1025" width="3" style="3" customWidth="1"/>
    <col min="1026" max="1026" width="3.1796875" style="3" customWidth="1"/>
    <col min="1027" max="1027" width="27.453125" style="3" customWidth="1"/>
    <col min="1028" max="1028" width="7.1796875" style="3" customWidth="1"/>
    <col min="1029" max="1029" width="9.31640625" style="3" customWidth="1"/>
    <col min="1030" max="1030" width="6.26953125" style="3" customWidth="1"/>
    <col min="1031" max="1031" width="6.40625" style="3" customWidth="1"/>
    <col min="1032" max="1032" width="8.7265625" style="3"/>
    <col min="1033" max="1033" width="8.453125" style="3" customWidth="1"/>
    <col min="1034" max="1034" width="6.54296875" style="3" customWidth="1"/>
    <col min="1035" max="1035" width="6.7265625" style="3" customWidth="1"/>
    <col min="1036" max="1036" width="8.1796875" style="3" customWidth="1"/>
    <col min="1037" max="1037" width="5.1796875" style="3" customWidth="1"/>
    <col min="1038" max="1038" width="6.1796875" style="3" customWidth="1"/>
    <col min="1039" max="1039" width="8.54296875" style="3" customWidth="1"/>
    <col min="1040" max="1280" width="8.7265625" style="3"/>
    <col min="1281" max="1281" width="3" style="3" customWidth="1"/>
    <col min="1282" max="1282" width="3.1796875" style="3" customWidth="1"/>
    <col min="1283" max="1283" width="27.453125" style="3" customWidth="1"/>
    <col min="1284" max="1284" width="7.1796875" style="3" customWidth="1"/>
    <col min="1285" max="1285" width="9.31640625" style="3" customWidth="1"/>
    <col min="1286" max="1286" width="6.26953125" style="3" customWidth="1"/>
    <col min="1287" max="1287" width="6.40625" style="3" customWidth="1"/>
    <col min="1288" max="1288" width="8.7265625" style="3"/>
    <col min="1289" max="1289" width="8.453125" style="3" customWidth="1"/>
    <col min="1290" max="1290" width="6.54296875" style="3" customWidth="1"/>
    <col min="1291" max="1291" width="6.7265625" style="3" customWidth="1"/>
    <col min="1292" max="1292" width="8.1796875" style="3" customWidth="1"/>
    <col min="1293" max="1293" width="5.1796875" style="3" customWidth="1"/>
    <col min="1294" max="1294" width="6.1796875" style="3" customWidth="1"/>
    <col min="1295" max="1295" width="8.54296875" style="3" customWidth="1"/>
    <col min="1296" max="1536" width="8.7265625" style="3"/>
    <col min="1537" max="1537" width="3" style="3" customWidth="1"/>
    <col min="1538" max="1538" width="3.1796875" style="3" customWidth="1"/>
    <col min="1539" max="1539" width="27.453125" style="3" customWidth="1"/>
    <col min="1540" max="1540" width="7.1796875" style="3" customWidth="1"/>
    <col min="1541" max="1541" width="9.31640625" style="3" customWidth="1"/>
    <col min="1542" max="1542" width="6.26953125" style="3" customWidth="1"/>
    <col min="1543" max="1543" width="6.40625" style="3" customWidth="1"/>
    <col min="1544" max="1544" width="8.7265625" style="3"/>
    <col min="1545" max="1545" width="8.453125" style="3" customWidth="1"/>
    <col min="1546" max="1546" width="6.54296875" style="3" customWidth="1"/>
    <col min="1547" max="1547" width="6.7265625" style="3" customWidth="1"/>
    <col min="1548" max="1548" width="8.1796875" style="3" customWidth="1"/>
    <col min="1549" max="1549" width="5.1796875" style="3" customWidth="1"/>
    <col min="1550" max="1550" width="6.1796875" style="3" customWidth="1"/>
    <col min="1551" max="1551" width="8.54296875" style="3" customWidth="1"/>
    <col min="1552" max="1792" width="8.7265625" style="3"/>
    <col min="1793" max="1793" width="3" style="3" customWidth="1"/>
    <col min="1794" max="1794" width="3.1796875" style="3" customWidth="1"/>
    <col min="1795" max="1795" width="27.453125" style="3" customWidth="1"/>
    <col min="1796" max="1796" width="7.1796875" style="3" customWidth="1"/>
    <col min="1797" max="1797" width="9.31640625" style="3" customWidth="1"/>
    <col min="1798" max="1798" width="6.26953125" style="3" customWidth="1"/>
    <col min="1799" max="1799" width="6.40625" style="3" customWidth="1"/>
    <col min="1800" max="1800" width="8.7265625" style="3"/>
    <col min="1801" max="1801" width="8.453125" style="3" customWidth="1"/>
    <col min="1802" max="1802" width="6.54296875" style="3" customWidth="1"/>
    <col min="1803" max="1803" width="6.7265625" style="3" customWidth="1"/>
    <col min="1804" max="1804" width="8.1796875" style="3" customWidth="1"/>
    <col min="1805" max="1805" width="5.1796875" style="3" customWidth="1"/>
    <col min="1806" max="1806" width="6.1796875" style="3" customWidth="1"/>
    <col min="1807" max="1807" width="8.54296875" style="3" customWidth="1"/>
    <col min="1808" max="2048" width="8.7265625" style="3"/>
    <col min="2049" max="2049" width="3" style="3" customWidth="1"/>
    <col min="2050" max="2050" width="3.1796875" style="3" customWidth="1"/>
    <col min="2051" max="2051" width="27.453125" style="3" customWidth="1"/>
    <col min="2052" max="2052" width="7.1796875" style="3" customWidth="1"/>
    <col min="2053" max="2053" width="9.31640625" style="3" customWidth="1"/>
    <col min="2054" max="2054" width="6.26953125" style="3" customWidth="1"/>
    <col min="2055" max="2055" width="6.40625" style="3" customWidth="1"/>
    <col min="2056" max="2056" width="8.7265625" style="3"/>
    <col min="2057" max="2057" width="8.453125" style="3" customWidth="1"/>
    <col min="2058" max="2058" width="6.54296875" style="3" customWidth="1"/>
    <col min="2059" max="2059" width="6.7265625" style="3" customWidth="1"/>
    <col min="2060" max="2060" width="8.1796875" style="3" customWidth="1"/>
    <col min="2061" max="2061" width="5.1796875" style="3" customWidth="1"/>
    <col min="2062" max="2062" width="6.1796875" style="3" customWidth="1"/>
    <col min="2063" max="2063" width="8.54296875" style="3" customWidth="1"/>
    <col min="2064" max="2304" width="8.7265625" style="3"/>
    <col min="2305" max="2305" width="3" style="3" customWidth="1"/>
    <col min="2306" max="2306" width="3.1796875" style="3" customWidth="1"/>
    <col min="2307" max="2307" width="27.453125" style="3" customWidth="1"/>
    <col min="2308" max="2308" width="7.1796875" style="3" customWidth="1"/>
    <col min="2309" max="2309" width="9.31640625" style="3" customWidth="1"/>
    <col min="2310" max="2310" width="6.26953125" style="3" customWidth="1"/>
    <col min="2311" max="2311" width="6.40625" style="3" customWidth="1"/>
    <col min="2312" max="2312" width="8.7265625" style="3"/>
    <col min="2313" max="2313" width="8.453125" style="3" customWidth="1"/>
    <col min="2314" max="2314" width="6.54296875" style="3" customWidth="1"/>
    <col min="2315" max="2315" width="6.7265625" style="3" customWidth="1"/>
    <col min="2316" max="2316" width="8.1796875" style="3" customWidth="1"/>
    <col min="2317" max="2317" width="5.1796875" style="3" customWidth="1"/>
    <col min="2318" max="2318" width="6.1796875" style="3" customWidth="1"/>
    <col min="2319" max="2319" width="8.54296875" style="3" customWidth="1"/>
    <col min="2320" max="2560" width="8.7265625" style="3"/>
    <col min="2561" max="2561" width="3" style="3" customWidth="1"/>
    <col min="2562" max="2562" width="3.1796875" style="3" customWidth="1"/>
    <col min="2563" max="2563" width="27.453125" style="3" customWidth="1"/>
    <col min="2564" max="2564" width="7.1796875" style="3" customWidth="1"/>
    <col min="2565" max="2565" width="9.31640625" style="3" customWidth="1"/>
    <col min="2566" max="2566" width="6.26953125" style="3" customWidth="1"/>
    <col min="2567" max="2567" width="6.40625" style="3" customWidth="1"/>
    <col min="2568" max="2568" width="8.7265625" style="3"/>
    <col min="2569" max="2569" width="8.453125" style="3" customWidth="1"/>
    <col min="2570" max="2570" width="6.54296875" style="3" customWidth="1"/>
    <col min="2571" max="2571" width="6.7265625" style="3" customWidth="1"/>
    <col min="2572" max="2572" width="8.1796875" style="3" customWidth="1"/>
    <col min="2573" max="2573" width="5.1796875" style="3" customWidth="1"/>
    <col min="2574" max="2574" width="6.1796875" style="3" customWidth="1"/>
    <col min="2575" max="2575" width="8.54296875" style="3" customWidth="1"/>
    <col min="2576" max="2816" width="8.7265625" style="3"/>
    <col min="2817" max="2817" width="3" style="3" customWidth="1"/>
    <col min="2818" max="2818" width="3.1796875" style="3" customWidth="1"/>
    <col min="2819" max="2819" width="27.453125" style="3" customWidth="1"/>
    <col min="2820" max="2820" width="7.1796875" style="3" customWidth="1"/>
    <col min="2821" max="2821" width="9.31640625" style="3" customWidth="1"/>
    <col min="2822" max="2822" width="6.26953125" style="3" customWidth="1"/>
    <col min="2823" max="2823" width="6.40625" style="3" customWidth="1"/>
    <col min="2824" max="2824" width="8.7265625" style="3"/>
    <col min="2825" max="2825" width="8.453125" style="3" customWidth="1"/>
    <col min="2826" max="2826" width="6.54296875" style="3" customWidth="1"/>
    <col min="2827" max="2827" width="6.7265625" style="3" customWidth="1"/>
    <col min="2828" max="2828" width="8.1796875" style="3" customWidth="1"/>
    <col min="2829" max="2829" width="5.1796875" style="3" customWidth="1"/>
    <col min="2830" max="2830" width="6.1796875" style="3" customWidth="1"/>
    <col min="2831" max="2831" width="8.54296875" style="3" customWidth="1"/>
    <col min="2832" max="3072" width="8.7265625" style="3"/>
    <col min="3073" max="3073" width="3" style="3" customWidth="1"/>
    <col min="3074" max="3074" width="3.1796875" style="3" customWidth="1"/>
    <col min="3075" max="3075" width="27.453125" style="3" customWidth="1"/>
    <col min="3076" max="3076" width="7.1796875" style="3" customWidth="1"/>
    <col min="3077" max="3077" width="9.31640625" style="3" customWidth="1"/>
    <col min="3078" max="3078" width="6.26953125" style="3" customWidth="1"/>
    <col min="3079" max="3079" width="6.40625" style="3" customWidth="1"/>
    <col min="3080" max="3080" width="8.7265625" style="3"/>
    <col min="3081" max="3081" width="8.453125" style="3" customWidth="1"/>
    <col min="3082" max="3082" width="6.54296875" style="3" customWidth="1"/>
    <col min="3083" max="3083" width="6.7265625" style="3" customWidth="1"/>
    <col min="3084" max="3084" width="8.1796875" style="3" customWidth="1"/>
    <col min="3085" max="3085" width="5.1796875" style="3" customWidth="1"/>
    <col min="3086" max="3086" width="6.1796875" style="3" customWidth="1"/>
    <col min="3087" max="3087" width="8.54296875" style="3" customWidth="1"/>
    <col min="3088" max="3328" width="8.7265625" style="3"/>
    <col min="3329" max="3329" width="3" style="3" customWidth="1"/>
    <col min="3330" max="3330" width="3.1796875" style="3" customWidth="1"/>
    <col min="3331" max="3331" width="27.453125" style="3" customWidth="1"/>
    <col min="3332" max="3332" width="7.1796875" style="3" customWidth="1"/>
    <col min="3333" max="3333" width="9.31640625" style="3" customWidth="1"/>
    <col min="3334" max="3334" width="6.26953125" style="3" customWidth="1"/>
    <col min="3335" max="3335" width="6.40625" style="3" customWidth="1"/>
    <col min="3336" max="3336" width="8.7265625" style="3"/>
    <col min="3337" max="3337" width="8.453125" style="3" customWidth="1"/>
    <col min="3338" max="3338" width="6.54296875" style="3" customWidth="1"/>
    <col min="3339" max="3339" width="6.7265625" style="3" customWidth="1"/>
    <col min="3340" max="3340" width="8.1796875" style="3" customWidth="1"/>
    <col min="3341" max="3341" width="5.1796875" style="3" customWidth="1"/>
    <col min="3342" max="3342" width="6.1796875" style="3" customWidth="1"/>
    <col min="3343" max="3343" width="8.54296875" style="3" customWidth="1"/>
    <col min="3344" max="3584" width="8.7265625" style="3"/>
    <col min="3585" max="3585" width="3" style="3" customWidth="1"/>
    <col min="3586" max="3586" width="3.1796875" style="3" customWidth="1"/>
    <col min="3587" max="3587" width="27.453125" style="3" customWidth="1"/>
    <col min="3588" max="3588" width="7.1796875" style="3" customWidth="1"/>
    <col min="3589" max="3589" width="9.31640625" style="3" customWidth="1"/>
    <col min="3590" max="3590" width="6.26953125" style="3" customWidth="1"/>
    <col min="3591" max="3591" width="6.40625" style="3" customWidth="1"/>
    <col min="3592" max="3592" width="8.7265625" style="3"/>
    <col min="3593" max="3593" width="8.453125" style="3" customWidth="1"/>
    <col min="3594" max="3594" width="6.54296875" style="3" customWidth="1"/>
    <col min="3595" max="3595" width="6.7265625" style="3" customWidth="1"/>
    <col min="3596" max="3596" width="8.1796875" style="3" customWidth="1"/>
    <col min="3597" max="3597" width="5.1796875" style="3" customWidth="1"/>
    <col min="3598" max="3598" width="6.1796875" style="3" customWidth="1"/>
    <col min="3599" max="3599" width="8.54296875" style="3" customWidth="1"/>
    <col min="3600" max="3840" width="8.7265625" style="3"/>
    <col min="3841" max="3841" width="3" style="3" customWidth="1"/>
    <col min="3842" max="3842" width="3.1796875" style="3" customWidth="1"/>
    <col min="3843" max="3843" width="27.453125" style="3" customWidth="1"/>
    <col min="3844" max="3844" width="7.1796875" style="3" customWidth="1"/>
    <col min="3845" max="3845" width="9.31640625" style="3" customWidth="1"/>
    <col min="3846" max="3846" width="6.26953125" style="3" customWidth="1"/>
    <col min="3847" max="3847" width="6.40625" style="3" customWidth="1"/>
    <col min="3848" max="3848" width="8.7265625" style="3"/>
    <col min="3849" max="3849" width="8.453125" style="3" customWidth="1"/>
    <col min="3850" max="3850" width="6.54296875" style="3" customWidth="1"/>
    <col min="3851" max="3851" width="6.7265625" style="3" customWidth="1"/>
    <col min="3852" max="3852" width="8.1796875" style="3" customWidth="1"/>
    <col min="3853" max="3853" width="5.1796875" style="3" customWidth="1"/>
    <col min="3854" max="3854" width="6.1796875" style="3" customWidth="1"/>
    <col min="3855" max="3855" width="8.54296875" style="3" customWidth="1"/>
    <col min="3856" max="4096" width="8.7265625" style="3"/>
    <col min="4097" max="4097" width="3" style="3" customWidth="1"/>
    <col min="4098" max="4098" width="3.1796875" style="3" customWidth="1"/>
    <col min="4099" max="4099" width="27.453125" style="3" customWidth="1"/>
    <col min="4100" max="4100" width="7.1796875" style="3" customWidth="1"/>
    <col min="4101" max="4101" width="9.31640625" style="3" customWidth="1"/>
    <col min="4102" max="4102" width="6.26953125" style="3" customWidth="1"/>
    <col min="4103" max="4103" width="6.40625" style="3" customWidth="1"/>
    <col min="4104" max="4104" width="8.7265625" style="3"/>
    <col min="4105" max="4105" width="8.453125" style="3" customWidth="1"/>
    <col min="4106" max="4106" width="6.54296875" style="3" customWidth="1"/>
    <col min="4107" max="4107" width="6.7265625" style="3" customWidth="1"/>
    <col min="4108" max="4108" width="8.1796875" style="3" customWidth="1"/>
    <col min="4109" max="4109" width="5.1796875" style="3" customWidth="1"/>
    <col min="4110" max="4110" width="6.1796875" style="3" customWidth="1"/>
    <col min="4111" max="4111" width="8.54296875" style="3" customWidth="1"/>
    <col min="4112" max="4352" width="8.7265625" style="3"/>
    <col min="4353" max="4353" width="3" style="3" customWidth="1"/>
    <col min="4354" max="4354" width="3.1796875" style="3" customWidth="1"/>
    <col min="4355" max="4355" width="27.453125" style="3" customWidth="1"/>
    <col min="4356" max="4356" width="7.1796875" style="3" customWidth="1"/>
    <col min="4357" max="4357" width="9.31640625" style="3" customWidth="1"/>
    <col min="4358" max="4358" width="6.26953125" style="3" customWidth="1"/>
    <col min="4359" max="4359" width="6.40625" style="3" customWidth="1"/>
    <col min="4360" max="4360" width="8.7265625" style="3"/>
    <col min="4361" max="4361" width="8.453125" style="3" customWidth="1"/>
    <col min="4362" max="4362" width="6.54296875" style="3" customWidth="1"/>
    <col min="4363" max="4363" width="6.7265625" style="3" customWidth="1"/>
    <col min="4364" max="4364" width="8.1796875" style="3" customWidth="1"/>
    <col min="4365" max="4365" width="5.1796875" style="3" customWidth="1"/>
    <col min="4366" max="4366" width="6.1796875" style="3" customWidth="1"/>
    <col min="4367" max="4367" width="8.54296875" style="3" customWidth="1"/>
    <col min="4368" max="4608" width="8.7265625" style="3"/>
    <col min="4609" max="4609" width="3" style="3" customWidth="1"/>
    <col min="4610" max="4610" width="3.1796875" style="3" customWidth="1"/>
    <col min="4611" max="4611" width="27.453125" style="3" customWidth="1"/>
    <col min="4612" max="4612" width="7.1796875" style="3" customWidth="1"/>
    <col min="4613" max="4613" width="9.31640625" style="3" customWidth="1"/>
    <col min="4614" max="4614" width="6.26953125" style="3" customWidth="1"/>
    <col min="4615" max="4615" width="6.40625" style="3" customWidth="1"/>
    <col min="4616" max="4616" width="8.7265625" style="3"/>
    <col min="4617" max="4617" width="8.453125" style="3" customWidth="1"/>
    <col min="4618" max="4618" width="6.54296875" style="3" customWidth="1"/>
    <col min="4619" max="4619" width="6.7265625" style="3" customWidth="1"/>
    <col min="4620" max="4620" width="8.1796875" style="3" customWidth="1"/>
    <col min="4621" max="4621" width="5.1796875" style="3" customWidth="1"/>
    <col min="4622" max="4622" width="6.1796875" style="3" customWidth="1"/>
    <col min="4623" max="4623" width="8.54296875" style="3" customWidth="1"/>
    <col min="4624" max="4864" width="8.7265625" style="3"/>
    <col min="4865" max="4865" width="3" style="3" customWidth="1"/>
    <col min="4866" max="4866" width="3.1796875" style="3" customWidth="1"/>
    <col min="4867" max="4867" width="27.453125" style="3" customWidth="1"/>
    <col min="4868" max="4868" width="7.1796875" style="3" customWidth="1"/>
    <col min="4869" max="4869" width="9.31640625" style="3" customWidth="1"/>
    <col min="4870" max="4870" width="6.26953125" style="3" customWidth="1"/>
    <col min="4871" max="4871" width="6.40625" style="3" customWidth="1"/>
    <col min="4872" max="4872" width="8.7265625" style="3"/>
    <col min="4873" max="4873" width="8.453125" style="3" customWidth="1"/>
    <col min="4874" max="4874" width="6.54296875" style="3" customWidth="1"/>
    <col min="4875" max="4875" width="6.7265625" style="3" customWidth="1"/>
    <col min="4876" max="4876" width="8.1796875" style="3" customWidth="1"/>
    <col min="4877" max="4877" width="5.1796875" style="3" customWidth="1"/>
    <col min="4878" max="4878" width="6.1796875" style="3" customWidth="1"/>
    <col min="4879" max="4879" width="8.54296875" style="3" customWidth="1"/>
    <col min="4880" max="5120" width="8.7265625" style="3"/>
    <col min="5121" max="5121" width="3" style="3" customWidth="1"/>
    <col min="5122" max="5122" width="3.1796875" style="3" customWidth="1"/>
    <col min="5123" max="5123" width="27.453125" style="3" customWidth="1"/>
    <col min="5124" max="5124" width="7.1796875" style="3" customWidth="1"/>
    <col min="5125" max="5125" width="9.31640625" style="3" customWidth="1"/>
    <col min="5126" max="5126" width="6.26953125" style="3" customWidth="1"/>
    <col min="5127" max="5127" width="6.40625" style="3" customWidth="1"/>
    <col min="5128" max="5128" width="8.7265625" style="3"/>
    <col min="5129" max="5129" width="8.453125" style="3" customWidth="1"/>
    <col min="5130" max="5130" width="6.54296875" style="3" customWidth="1"/>
    <col min="5131" max="5131" width="6.7265625" style="3" customWidth="1"/>
    <col min="5132" max="5132" width="8.1796875" style="3" customWidth="1"/>
    <col min="5133" max="5133" width="5.1796875" style="3" customWidth="1"/>
    <col min="5134" max="5134" width="6.1796875" style="3" customWidth="1"/>
    <col min="5135" max="5135" width="8.54296875" style="3" customWidth="1"/>
    <col min="5136" max="5376" width="8.7265625" style="3"/>
    <col min="5377" max="5377" width="3" style="3" customWidth="1"/>
    <col min="5378" max="5378" width="3.1796875" style="3" customWidth="1"/>
    <col min="5379" max="5379" width="27.453125" style="3" customWidth="1"/>
    <col min="5380" max="5380" width="7.1796875" style="3" customWidth="1"/>
    <col min="5381" max="5381" width="9.31640625" style="3" customWidth="1"/>
    <col min="5382" max="5382" width="6.26953125" style="3" customWidth="1"/>
    <col min="5383" max="5383" width="6.40625" style="3" customWidth="1"/>
    <col min="5384" max="5384" width="8.7265625" style="3"/>
    <col min="5385" max="5385" width="8.453125" style="3" customWidth="1"/>
    <col min="5386" max="5386" width="6.54296875" style="3" customWidth="1"/>
    <col min="5387" max="5387" width="6.7265625" style="3" customWidth="1"/>
    <col min="5388" max="5388" width="8.1796875" style="3" customWidth="1"/>
    <col min="5389" max="5389" width="5.1796875" style="3" customWidth="1"/>
    <col min="5390" max="5390" width="6.1796875" style="3" customWidth="1"/>
    <col min="5391" max="5391" width="8.54296875" style="3" customWidth="1"/>
    <col min="5392" max="5632" width="8.7265625" style="3"/>
    <col min="5633" max="5633" width="3" style="3" customWidth="1"/>
    <col min="5634" max="5634" width="3.1796875" style="3" customWidth="1"/>
    <col min="5635" max="5635" width="27.453125" style="3" customWidth="1"/>
    <col min="5636" max="5636" width="7.1796875" style="3" customWidth="1"/>
    <col min="5637" max="5637" width="9.31640625" style="3" customWidth="1"/>
    <col min="5638" max="5638" width="6.26953125" style="3" customWidth="1"/>
    <col min="5639" max="5639" width="6.40625" style="3" customWidth="1"/>
    <col min="5640" max="5640" width="8.7265625" style="3"/>
    <col min="5641" max="5641" width="8.453125" style="3" customWidth="1"/>
    <col min="5642" max="5642" width="6.54296875" style="3" customWidth="1"/>
    <col min="5643" max="5643" width="6.7265625" style="3" customWidth="1"/>
    <col min="5644" max="5644" width="8.1796875" style="3" customWidth="1"/>
    <col min="5645" max="5645" width="5.1796875" style="3" customWidth="1"/>
    <col min="5646" max="5646" width="6.1796875" style="3" customWidth="1"/>
    <col min="5647" max="5647" width="8.54296875" style="3" customWidth="1"/>
    <col min="5648" max="5888" width="8.7265625" style="3"/>
    <col min="5889" max="5889" width="3" style="3" customWidth="1"/>
    <col min="5890" max="5890" width="3.1796875" style="3" customWidth="1"/>
    <col min="5891" max="5891" width="27.453125" style="3" customWidth="1"/>
    <col min="5892" max="5892" width="7.1796875" style="3" customWidth="1"/>
    <col min="5893" max="5893" width="9.31640625" style="3" customWidth="1"/>
    <col min="5894" max="5894" width="6.26953125" style="3" customWidth="1"/>
    <col min="5895" max="5895" width="6.40625" style="3" customWidth="1"/>
    <col min="5896" max="5896" width="8.7265625" style="3"/>
    <col min="5897" max="5897" width="8.453125" style="3" customWidth="1"/>
    <col min="5898" max="5898" width="6.54296875" style="3" customWidth="1"/>
    <col min="5899" max="5899" width="6.7265625" style="3" customWidth="1"/>
    <col min="5900" max="5900" width="8.1796875" style="3" customWidth="1"/>
    <col min="5901" max="5901" width="5.1796875" style="3" customWidth="1"/>
    <col min="5902" max="5902" width="6.1796875" style="3" customWidth="1"/>
    <col min="5903" max="5903" width="8.54296875" style="3" customWidth="1"/>
    <col min="5904" max="6144" width="8.7265625" style="3"/>
    <col min="6145" max="6145" width="3" style="3" customWidth="1"/>
    <col min="6146" max="6146" width="3.1796875" style="3" customWidth="1"/>
    <col min="6147" max="6147" width="27.453125" style="3" customWidth="1"/>
    <col min="6148" max="6148" width="7.1796875" style="3" customWidth="1"/>
    <col min="6149" max="6149" width="9.31640625" style="3" customWidth="1"/>
    <col min="6150" max="6150" width="6.26953125" style="3" customWidth="1"/>
    <col min="6151" max="6151" width="6.40625" style="3" customWidth="1"/>
    <col min="6152" max="6152" width="8.7265625" style="3"/>
    <col min="6153" max="6153" width="8.453125" style="3" customWidth="1"/>
    <col min="6154" max="6154" width="6.54296875" style="3" customWidth="1"/>
    <col min="6155" max="6155" width="6.7265625" style="3" customWidth="1"/>
    <col min="6156" max="6156" width="8.1796875" style="3" customWidth="1"/>
    <col min="6157" max="6157" width="5.1796875" style="3" customWidth="1"/>
    <col min="6158" max="6158" width="6.1796875" style="3" customWidth="1"/>
    <col min="6159" max="6159" width="8.54296875" style="3" customWidth="1"/>
    <col min="6160" max="6400" width="8.7265625" style="3"/>
    <col min="6401" max="6401" width="3" style="3" customWidth="1"/>
    <col min="6402" max="6402" width="3.1796875" style="3" customWidth="1"/>
    <col min="6403" max="6403" width="27.453125" style="3" customWidth="1"/>
    <col min="6404" max="6404" width="7.1796875" style="3" customWidth="1"/>
    <col min="6405" max="6405" width="9.31640625" style="3" customWidth="1"/>
    <col min="6406" max="6406" width="6.26953125" style="3" customWidth="1"/>
    <col min="6407" max="6407" width="6.40625" style="3" customWidth="1"/>
    <col min="6408" max="6408" width="8.7265625" style="3"/>
    <col min="6409" max="6409" width="8.453125" style="3" customWidth="1"/>
    <col min="6410" max="6410" width="6.54296875" style="3" customWidth="1"/>
    <col min="6411" max="6411" width="6.7265625" style="3" customWidth="1"/>
    <col min="6412" max="6412" width="8.1796875" style="3" customWidth="1"/>
    <col min="6413" max="6413" width="5.1796875" style="3" customWidth="1"/>
    <col min="6414" max="6414" width="6.1796875" style="3" customWidth="1"/>
    <col min="6415" max="6415" width="8.54296875" style="3" customWidth="1"/>
    <col min="6416" max="6656" width="8.7265625" style="3"/>
    <col min="6657" max="6657" width="3" style="3" customWidth="1"/>
    <col min="6658" max="6658" width="3.1796875" style="3" customWidth="1"/>
    <col min="6659" max="6659" width="27.453125" style="3" customWidth="1"/>
    <col min="6660" max="6660" width="7.1796875" style="3" customWidth="1"/>
    <col min="6661" max="6661" width="9.31640625" style="3" customWidth="1"/>
    <col min="6662" max="6662" width="6.26953125" style="3" customWidth="1"/>
    <col min="6663" max="6663" width="6.40625" style="3" customWidth="1"/>
    <col min="6664" max="6664" width="8.7265625" style="3"/>
    <col min="6665" max="6665" width="8.453125" style="3" customWidth="1"/>
    <col min="6666" max="6666" width="6.54296875" style="3" customWidth="1"/>
    <col min="6667" max="6667" width="6.7265625" style="3" customWidth="1"/>
    <col min="6668" max="6668" width="8.1796875" style="3" customWidth="1"/>
    <col min="6669" max="6669" width="5.1796875" style="3" customWidth="1"/>
    <col min="6670" max="6670" width="6.1796875" style="3" customWidth="1"/>
    <col min="6671" max="6671" width="8.54296875" style="3" customWidth="1"/>
    <col min="6672" max="6912" width="8.7265625" style="3"/>
    <col min="6913" max="6913" width="3" style="3" customWidth="1"/>
    <col min="6914" max="6914" width="3.1796875" style="3" customWidth="1"/>
    <col min="6915" max="6915" width="27.453125" style="3" customWidth="1"/>
    <col min="6916" max="6916" width="7.1796875" style="3" customWidth="1"/>
    <col min="6917" max="6917" width="9.31640625" style="3" customWidth="1"/>
    <col min="6918" max="6918" width="6.26953125" style="3" customWidth="1"/>
    <col min="6919" max="6919" width="6.40625" style="3" customWidth="1"/>
    <col min="6920" max="6920" width="8.7265625" style="3"/>
    <col min="6921" max="6921" width="8.453125" style="3" customWidth="1"/>
    <col min="6922" max="6922" width="6.54296875" style="3" customWidth="1"/>
    <col min="6923" max="6923" width="6.7265625" style="3" customWidth="1"/>
    <col min="6924" max="6924" width="8.1796875" style="3" customWidth="1"/>
    <col min="6925" max="6925" width="5.1796875" style="3" customWidth="1"/>
    <col min="6926" max="6926" width="6.1796875" style="3" customWidth="1"/>
    <col min="6927" max="6927" width="8.54296875" style="3" customWidth="1"/>
    <col min="6928" max="7168" width="8.7265625" style="3"/>
    <col min="7169" max="7169" width="3" style="3" customWidth="1"/>
    <col min="7170" max="7170" width="3.1796875" style="3" customWidth="1"/>
    <col min="7171" max="7171" width="27.453125" style="3" customWidth="1"/>
    <col min="7172" max="7172" width="7.1796875" style="3" customWidth="1"/>
    <col min="7173" max="7173" width="9.31640625" style="3" customWidth="1"/>
    <col min="7174" max="7174" width="6.26953125" style="3" customWidth="1"/>
    <col min="7175" max="7175" width="6.40625" style="3" customWidth="1"/>
    <col min="7176" max="7176" width="8.7265625" style="3"/>
    <col min="7177" max="7177" width="8.453125" style="3" customWidth="1"/>
    <col min="7178" max="7178" width="6.54296875" style="3" customWidth="1"/>
    <col min="7179" max="7179" width="6.7265625" style="3" customWidth="1"/>
    <col min="7180" max="7180" width="8.1796875" style="3" customWidth="1"/>
    <col min="7181" max="7181" width="5.1796875" style="3" customWidth="1"/>
    <col min="7182" max="7182" width="6.1796875" style="3" customWidth="1"/>
    <col min="7183" max="7183" width="8.54296875" style="3" customWidth="1"/>
    <col min="7184" max="7424" width="8.7265625" style="3"/>
    <col min="7425" max="7425" width="3" style="3" customWidth="1"/>
    <col min="7426" max="7426" width="3.1796875" style="3" customWidth="1"/>
    <col min="7427" max="7427" width="27.453125" style="3" customWidth="1"/>
    <col min="7428" max="7428" width="7.1796875" style="3" customWidth="1"/>
    <col min="7429" max="7429" width="9.31640625" style="3" customWidth="1"/>
    <col min="7430" max="7430" width="6.26953125" style="3" customWidth="1"/>
    <col min="7431" max="7431" width="6.40625" style="3" customWidth="1"/>
    <col min="7432" max="7432" width="8.7265625" style="3"/>
    <col min="7433" max="7433" width="8.453125" style="3" customWidth="1"/>
    <col min="7434" max="7434" width="6.54296875" style="3" customWidth="1"/>
    <col min="7435" max="7435" width="6.7265625" style="3" customWidth="1"/>
    <col min="7436" max="7436" width="8.1796875" style="3" customWidth="1"/>
    <col min="7437" max="7437" width="5.1796875" style="3" customWidth="1"/>
    <col min="7438" max="7438" width="6.1796875" style="3" customWidth="1"/>
    <col min="7439" max="7439" width="8.54296875" style="3" customWidth="1"/>
    <col min="7440" max="7680" width="8.7265625" style="3"/>
    <col min="7681" max="7681" width="3" style="3" customWidth="1"/>
    <col min="7682" max="7682" width="3.1796875" style="3" customWidth="1"/>
    <col min="7683" max="7683" width="27.453125" style="3" customWidth="1"/>
    <col min="7684" max="7684" width="7.1796875" style="3" customWidth="1"/>
    <col min="7685" max="7685" width="9.31640625" style="3" customWidth="1"/>
    <col min="7686" max="7686" width="6.26953125" style="3" customWidth="1"/>
    <col min="7687" max="7687" width="6.40625" style="3" customWidth="1"/>
    <col min="7688" max="7688" width="8.7265625" style="3"/>
    <col min="7689" max="7689" width="8.453125" style="3" customWidth="1"/>
    <col min="7690" max="7690" width="6.54296875" style="3" customWidth="1"/>
    <col min="7691" max="7691" width="6.7265625" style="3" customWidth="1"/>
    <col min="7692" max="7692" width="8.1796875" style="3" customWidth="1"/>
    <col min="7693" max="7693" width="5.1796875" style="3" customWidth="1"/>
    <col min="7694" max="7694" width="6.1796875" style="3" customWidth="1"/>
    <col min="7695" max="7695" width="8.54296875" style="3" customWidth="1"/>
    <col min="7696" max="7936" width="8.7265625" style="3"/>
    <col min="7937" max="7937" width="3" style="3" customWidth="1"/>
    <col min="7938" max="7938" width="3.1796875" style="3" customWidth="1"/>
    <col min="7939" max="7939" width="27.453125" style="3" customWidth="1"/>
    <col min="7940" max="7940" width="7.1796875" style="3" customWidth="1"/>
    <col min="7941" max="7941" width="9.31640625" style="3" customWidth="1"/>
    <col min="7942" max="7942" width="6.26953125" style="3" customWidth="1"/>
    <col min="7943" max="7943" width="6.40625" style="3" customWidth="1"/>
    <col min="7944" max="7944" width="8.7265625" style="3"/>
    <col min="7945" max="7945" width="8.453125" style="3" customWidth="1"/>
    <col min="7946" max="7946" width="6.54296875" style="3" customWidth="1"/>
    <col min="7947" max="7947" width="6.7265625" style="3" customWidth="1"/>
    <col min="7948" max="7948" width="8.1796875" style="3" customWidth="1"/>
    <col min="7949" max="7949" width="5.1796875" style="3" customWidth="1"/>
    <col min="7950" max="7950" width="6.1796875" style="3" customWidth="1"/>
    <col min="7951" max="7951" width="8.54296875" style="3" customWidth="1"/>
    <col min="7952" max="8192" width="8.7265625" style="3"/>
    <col min="8193" max="8193" width="3" style="3" customWidth="1"/>
    <col min="8194" max="8194" width="3.1796875" style="3" customWidth="1"/>
    <col min="8195" max="8195" width="27.453125" style="3" customWidth="1"/>
    <col min="8196" max="8196" width="7.1796875" style="3" customWidth="1"/>
    <col min="8197" max="8197" width="9.31640625" style="3" customWidth="1"/>
    <col min="8198" max="8198" width="6.26953125" style="3" customWidth="1"/>
    <col min="8199" max="8199" width="6.40625" style="3" customWidth="1"/>
    <col min="8200" max="8200" width="8.7265625" style="3"/>
    <col min="8201" max="8201" width="8.453125" style="3" customWidth="1"/>
    <col min="8202" max="8202" width="6.54296875" style="3" customWidth="1"/>
    <col min="8203" max="8203" width="6.7265625" style="3" customWidth="1"/>
    <col min="8204" max="8204" width="8.1796875" style="3" customWidth="1"/>
    <col min="8205" max="8205" width="5.1796875" style="3" customWidth="1"/>
    <col min="8206" max="8206" width="6.1796875" style="3" customWidth="1"/>
    <col min="8207" max="8207" width="8.54296875" style="3" customWidth="1"/>
    <col min="8208" max="8448" width="8.7265625" style="3"/>
    <col min="8449" max="8449" width="3" style="3" customWidth="1"/>
    <col min="8450" max="8450" width="3.1796875" style="3" customWidth="1"/>
    <col min="8451" max="8451" width="27.453125" style="3" customWidth="1"/>
    <col min="8452" max="8452" width="7.1796875" style="3" customWidth="1"/>
    <col min="8453" max="8453" width="9.31640625" style="3" customWidth="1"/>
    <col min="8454" max="8454" width="6.26953125" style="3" customWidth="1"/>
    <col min="8455" max="8455" width="6.40625" style="3" customWidth="1"/>
    <col min="8456" max="8456" width="8.7265625" style="3"/>
    <col min="8457" max="8457" width="8.453125" style="3" customWidth="1"/>
    <col min="8458" max="8458" width="6.54296875" style="3" customWidth="1"/>
    <col min="8459" max="8459" width="6.7265625" style="3" customWidth="1"/>
    <col min="8460" max="8460" width="8.1796875" style="3" customWidth="1"/>
    <col min="8461" max="8461" width="5.1796875" style="3" customWidth="1"/>
    <col min="8462" max="8462" width="6.1796875" style="3" customWidth="1"/>
    <col min="8463" max="8463" width="8.54296875" style="3" customWidth="1"/>
    <col min="8464" max="8704" width="8.7265625" style="3"/>
    <col min="8705" max="8705" width="3" style="3" customWidth="1"/>
    <col min="8706" max="8706" width="3.1796875" style="3" customWidth="1"/>
    <col min="8707" max="8707" width="27.453125" style="3" customWidth="1"/>
    <col min="8708" max="8708" width="7.1796875" style="3" customWidth="1"/>
    <col min="8709" max="8709" width="9.31640625" style="3" customWidth="1"/>
    <col min="8710" max="8710" width="6.26953125" style="3" customWidth="1"/>
    <col min="8711" max="8711" width="6.40625" style="3" customWidth="1"/>
    <col min="8712" max="8712" width="8.7265625" style="3"/>
    <col min="8713" max="8713" width="8.453125" style="3" customWidth="1"/>
    <col min="8714" max="8714" width="6.54296875" style="3" customWidth="1"/>
    <col min="8715" max="8715" width="6.7265625" style="3" customWidth="1"/>
    <col min="8716" max="8716" width="8.1796875" style="3" customWidth="1"/>
    <col min="8717" max="8717" width="5.1796875" style="3" customWidth="1"/>
    <col min="8718" max="8718" width="6.1796875" style="3" customWidth="1"/>
    <col min="8719" max="8719" width="8.54296875" style="3" customWidth="1"/>
    <col min="8720" max="8960" width="8.7265625" style="3"/>
    <col min="8961" max="8961" width="3" style="3" customWidth="1"/>
    <col min="8962" max="8962" width="3.1796875" style="3" customWidth="1"/>
    <col min="8963" max="8963" width="27.453125" style="3" customWidth="1"/>
    <col min="8964" max="8964" width="7.1796875" style="3" customWidth="1"/>
    <col min="8965" max="8965" width="9.31640625" style="3" customWidth="1"/>
    <col min="8966" max="8966" width="6.26953125" style="3" customWidth="1"/>
    <col min="8967" max="8967" width="6.40625" style="3" customWidth="1"/>
    <col min="8968" max="8968" width="8.7265625" style="3"/>
    <col min="8969" max="8969" width="8.453125" style="3" customWidth="1"/>
    <col min="8970" max="8970" width="6.54296875" style="3" customWidth="1"/>
    <col min="8971" max="8971" width="6.7265625" style="3" customWidth="1"/>
    <col min="8972" max="8972" width="8.1796875" style="3" customWidth="1"/>
    <col min="8973" max="8973" width="5.1796875" style="3" customWidth="1"/>
    <col min="8974" max="8974" width="6.1796875" style="3" customWidth="1"/>
    <col min="8975" max="8975" width="8.54296875" style="3" customWidth="1"/>
    <col min="8976" max="9216" width="8.7265625" style="3"/>
    <col min="9217" max="9217" width="3" style="3" customWidth="1"/>
    <col min="9218" max="9218" width="3.1796875" style="3" customWidth="1"/>
    <col min="9219" max="9219" width="27.453125" style="3" customWidth="1"/>
    <col min="9220" max="9220" width="7.1796875" style="3" customWidth="1"/>
    <col min="9221" max="9221" width="9.31640625" style="3" customWidth="1"/>
    <col min="9222" max="9222" width="6.26953125" style="3" customWidth="1"/>
    <col min="9223" max="9223" width="6.40625" style="3" customWidth="1"/>
    <col min="9224" max="9224" width="8.7265625" style="3"/>
    <col min="9225" max="9225" width="8.453125" style="3" customWidth="1"/>
    <col min="9226" max="9226" width="6.54296875" style="3" customWidth="1"/>
    <col min="9227" max="9227" width="6.7265625" style="3" customWidth="1"/>
    <col min="9228" max="9228" width="8.1796875" style="3" customWidth="1"/>
    <col min="9229" max="9229" width="5.1796875" style="3" customWidth="1"/>
    <col min="9230" max="9230" width="6.1796875" style="3" customWidth="1"/>
    <col min="9231" max="9231" width="8.54296875" style="3" customWidth="1"/>
    <col min="9232" max="9472" width="8.7265625" style="3"/>
    <col min="9473" max="9473" width="3" style="3" customWidth="1"/>
    <col min="9474" max="9474" width="3.1796875" style="3" customWidth="1"/>
    <col min="9475" max="9475" width="27.453125" style="3" customWidth="1"/>
    <col min="9476" max="9476" width="7.1796875" style="3" customWidth="1"/>
    <col min="9477" max="9477" width="9.31640625" style="3" customWidth="1"/>
    <col min="9478" max="9478" width="6.26953125" style="3" customWidth="1"/>
    <col min="9479" max="9479" width="6.40625" style="3" customWidth="1"/>
    <col min="9480" max="9480" width="8.7265625" style="3"/>
    <col min="9481" max="9481" width="8.453125" style="3" customWidth="1"/>
    <col min="9482" max="9482" width="6.54296875" style="3" customWidth="1"/>
    <col min="9483" max="9483" width="6.7265625" style="3" customWidth="1"/>
    <col min="9484" max="9484" width="8.1796875" style="3" customWidth="1"/>
    <col min="9485" max="9485" width="5.1796875" style="3" customWidth="1"/>
    <col min="9486" max="9486" width="6.1796875" style="3" customWidth="1"/>
    <col min="9487" max="9487" width="8.54296875" style="3" customWidth="1"/>
    <col min="9488" max="9728" width="8.7265625" style="3"/>
    <col min="9729" max="9729" width="3" style="3" customWidth="1"/>
    <col min="9730" max="9730" width="3.1796875" style="3" customWidth="1"/>
    <col min="9731" max="9731" width="27.453125" style="3" customWidth="1"/>
    <col min="9732" max="9732" width="7.1796875" style="3" customWidth="1"/>
    <col min="9733" max="9733" width="9.31640625" style="3" customWidth="1"/>
    <col min="9734" max="9734" width="6.26953125" style="3" customWidth="1"/>
    <col min="9735" max="9735" width="6.40625" style="3" customWidth="1"/>
    <col min="9736" max="9736" width="8.7265625" style="3"/>
    <col min="9737" max="9737" width="8.453125" style="3" customWidth="1"/>
    <col min="9738" max="9738" width="6.54296875" style="3" customWidth="1"/>
    <col min="9739" max="9739" width="6.7265625" style="3" customWidth="1"/>
    <col min="9740" max="9740" width="8.1796875" style="3" customWidth="1"/>
    <col min="9741" max="9741" width="5.1796875" style="3" customWidth="1"/>
    <col min="9742" max="9742" width="6.1796875" style="3" customWidth="1"/>
    <col min="9743" max="9743" width="8.54296875" style="3" customWidth="1"/>
    <col min="9744" max="9984" width="8.7265625" style="3"/>
    <col min="9985" max="9985" width="3" style="3" customWidth="1"/>
    <col min="9986" max="9986" width="3.1796875" style="3" customWidth="1"/>
    <col min="9987" max="9987" width="27.453125" style="3" customWidth="1"/>
    <col min="9988" max="9988" width="7.1796875" style="3" customWidth="1"/>
    <col min="9989" max="9989" width="9.31640625" style="3" customWidth="1"/>
    <col min="9990" max="9990" width="6.26953125" style="3" customWidth="1"/>
    <col min="9991" max="9991" width="6.40625" style="3" customWidth="1"/>
    <col min="9992" max="9992" width="8.7265625" style="3"/>
    <col min="9993" max="9993" width="8.453125" style="3" customWidth="1"/>
    <col min="9994" max="9994" width="6.54296875" style="3" customWidth="1"/>
    <col min="9995" max="9995" width="6.7265625" style="3" customWidth="1"/>
    <col min="9996" max="9996" width="8.1796875" style="3" customWidth="1"/>
    <col min="9997" max="9997" width="5.1796875" style="3" customWidth="1"/>
    <col min="9998" max="9998" width="6.1796875" style="3" customWidth="1"/>
    <col min="9999" max="9999" width="8.54296875" style="3" customWidth="1"/>
    <col min="10000" max="10240" width="8.7265625" style="3"/>
    <col min="10241" max="10241" width="3" style="3" customWidth="1"/>
    <col min="10242" max="10242" width="3.1796875" style="3" customWidth="1"/>
    <col min="10243" max="10243" width="27.453125" style="3" customWidth="1"/>
    <col min="10244" max="10244" width="7.1796875" style="3" customWidth="1"/>
    <col min="10245" max="10245" width="9.31640625" style="3" customWidth="1"/>
    <col min="10246" max="10246" width="6.26953125" style="3" customWidth="1"/>
    <col min="10247" max="10247" width="6.40625" style="3" customWidth="1"/>
    <col min="10248" max="10248" width="8.7265625" style="3"/>
    <col min="10249" max="10249" width="8.453125" style="3" customWidth="1"/>
    <col min="10250" max="10250" width="6.54296875" style="3" customWidth="1"/>
    <col min="10251" max="10251" width="6.7265625" style="3" customWidth="1"/>
    <col min="10252" max="10252" width="8.1796875" style="3" customWidth="1"/>
    <col min="10253" max="10253" width="5.1796875" style="3" customWidth="1"/>
    <col min="10254" max="10254" width="6.1796875" style="3" customWidth="1"/>
    <col min="10255" max="10255" width="8.54296875" style="3" customWidth="1"/>
    <col min="10256" max="10496" width="8.7265625" style="3"/>
    <col min="10497" max="10497" width="3" style="3" customWidth="1"/>
    <col min="10498" max="10498" width="3.1796875" style="3" customWidth="1"/>
    <col min="10499" max="10499" width="27.453125" style="3" customWidth="1"/>
    <col min="10500" max="10500" width="7.1796875" style="3" customWidth="1"/>
    <col min="10501" max="10501" width="9.31640625" style="3" customWidth="1"/>
    <col min="10502" max="10502" width="6.26953125" style="3" customWidth="1"/>
    <col min="10503" max="10503" width="6.40625" style="3" customWidth="1"/>
    <col min="10504" max="10504" width="8.7265625" style="3"/>
    <col min="10505" max="10505" width="8.453125" style="3" customWidth="1"/>
    <col min="10506" max="10506" width="6.54296875" style="3" customWidth="1"/>
    <col min="10507" max="10507" width="6.7265625" style="3" customWidth="1"/>
    <col min="10508" max="10508" width="8.1796875" style="3" customWidth="1"/>
    <col min="10509" max="10509" width="5.1796875" style="3" customWidth="1"/>
    <col min="10510" max="10510" width="6.1796875" style="3" customWidth="1"/>
    <col min="10511" max="10511" width="8.54296875" style="3" customWidth="1"/>
    <col min="10512" max="10752" width="8.7265625" style="3"/>
    <col min="10753" max="10753" width="3" style="3" customWidth="1"/>
    <col min="10754" max="10754" width="3.1796875" style="3" customWidth="1"/>
    <col min="10755" max="10755" width="27.453125" style="3" customWidth="1"/>
    <col min="10756" max="10756" width="7.1796875" style="3" customWidth="1"/>
    <col min="10757" max="10757" width="9.31640625" style="3" customWidth="1"/>
    <col min="10758" max="10758" width="6.26953125" style="3" customWidth="1"/>
    <col min="10759" max="10759" width="6.40625" style="3" customWidth="1"/>
    <col min="10760" max="10760" width="8.7265625" style="3"/>
    <col min="10761" max="10761" width="8.453125" style="3" customWidth="1"/>
    <col min="10762" max="10762" width="6.54296875" style="3" customWidth="1"/>
    <col min="10763" max="10763" width="6.7265625" style="3" customWidth="1"/>
    <col min="10764" max="10764" width="8.1796875" style="3" customWidth="1"/>
    <col min="10765" max="10765" width="5.1796875" style="3" customWidth="1"/>
    <col min="10766" max="10766" width="6.1796875" style="3" customWidth="1"/>
    <col min="10767" max="10767" width="8.54296875" style="3" customWidth="1"/>
    <col min="10768" max="11008" width="8.7265625" style="3"/>
    <col min="11009" max="11009" width="3" style="3" customWidth="1"/>
    <col min="11010" max="11010" width="3.1796875" style="3" customWidth="1"/>
    <col min="11011" max="11011" width="27.453125" style="3" customWidth="1"/>
    <col min="11012" max="11012" width="7.1796875" style="3" customWidth="1"/>
    <col min="11013" max="11013" width="9.31640625" style="3" customWidth="1"/>
    <col min="11014" max="11014" width="6.26953125" style="3" customWidth="1"/>
    <col min="11015" max="11015" width="6.40625" style="3" customWidth="1"/>
    <col min="11016" max="11016" width="8.7265625" style="3"/>
    <col min="11017" max="11017" width="8.453125" style="3" customWidth="1"/>
    <col min="11018" max="11018" width="6.54296875" style="3" customWidth="1"/>
    <col min="11019" max="11019" width="6.7265625" style="3" customWidth="1"/>
    <col min="11020" max="11020" width="8.1796875" style="3" customWidth="1"/>
    <col min="11021" max="11021" width="5.1796875" style="3" customWidth="1"/>
    <col min="11022" max="11022" width="6.1796875" style="3" customWidth="1"/>
    <col min="11023" max="11023" width="8.54296875" style="3" customWidth="1"/>
    <col min="11024" max="11264" width="8.7265625" style="3"/>
    <col min="11265" max="11265" width="3" style="3" customWidth="1"/>
    <col min="11266" max="11266" width="3.1796875" style="3" customWidth="1"/>
    <col min="11267" max="11267" width="27.453125" style="3" customWidth="1"/>
    <col min="11268" max="11268" width="7.1796875" style="3" customWidth="1"/>
    <col min="11269" max="11269" width="9.31640625" style="3" customWidth="1"/>
    <col min="11270" max="11270" width="6.26953125" style="3" customWidth="1"/>
    <col min="11271" max="11271" width="6.40625" style="3" customWidth="1"/>
    <col min="11272" max="11272" width="8.7265625" style="3"/>
    <col min="11273" max="11273" width="8.453125" style="3" customWidth="1"/>
    <col min="11274" max="11274" width="6.54296875" style="3" customWidth="1"/>
    <col min="11275" max="11275" width="6.7265625" style="3" customWidth="1"/>
    <col min="11276" max="11276" width="8.1796875" style="3" customWidth="1"/>
    <col min="11277" max="11277" width="5.1796875" style="3" customWidth="1"/>
    <col min="11278" max="11278" width="6.1796875" style="3" customWidth="1"/>
    <col min="11279" max="11279" width="8.54296875" style="3" customWidth="1"/>
    <col min="11280" max="11520" width="8.7265625" style="3"/>
    <col min="11521" max="11521" width="3" style="3" customWidth="1"/>
    <col min="11522" max="11522" width="3.1796875" style="3" customWidth="1"/>
    <col min="11523" max="11523" width="27.453125" style="3" customWidth="1"/>
    <col min="11524" max="11524" width="7.1796875" style="3" customWidth="1"/>
    <col min="11525" max="11525" width="9.31640625" style="3" customWidth="1"/>
    <col min="11526" max="11526" width="6.26953125" style="3" customWidth="1"/>
    <col min="11527" max="11527" width="6.40625" style="3" customWidth="1"/>
    <col min="11528" max="11528" width="8.7265625" style="3"/>
    <col min="11529" max="11529" width="8.453125" style="3" customWidth="1"/>
    <col min="11530" max="11530" width="6.54296875" style="3" customWidth="1"/>
    <col min="11531" max="11531" width="6.7265625" style="3" customWidth="1"/>
    <col min="11532" max="11532" width="8.1796875" style="3" customWidth="1"/>
    <col min="11533" max="11533" width="5.1796875" style="3" customWidth="1"/>
    <col min="11534" max="11534" width="6.1796875" style="3" customWidth="1"/>
    <col min="11535" max="11535" width="8.54296875" style="3" customWidth="1"/>
    <col min="11536" max="11776" width="8.7265625" style="3"/>
    <col min="11777" max="11777" width="3" style="3" customWidth="1"/>
    <col min="11778" max="11778" width="3.1796875" style="3" customWidth="1"/>
    <col min="11779" max="11779" width="27.453125" style="3" customWidth="1"/>
    <col min="11780" max="11780" width="7.1796875" style="3" customWidth="1"/>
    <col min="11781" max="11781" width="9.31640625" style="3" customWidth="1"/>
    <col min="11782" max="11782" width="6.26953125" style="3" customWidth="1"/>
    <col min="11783" max="11783" width="6.40625" style="3" customWidth="1"/>
    <col min="11784" max="11784" width="8.7265625" style="3"/>
    <col min="11785" max="11785" width="8.453125" style="3" customWidth="1"/>
    <col min="11786" max="11786" width="6.54296875" style="3" customWidth="1"/>
    <col min="11787" max="11787" width="6.7265625" style="3" customWidth="1"/>
    <col min="11788" max="11788" width="8.1796875" style="3" customWidth="1"/>
    <col min="11789" max="11789" width="5.1796875" style="3" customWidth="1"/>
    <col min="11790" max="11790" width="6.1796875" style="3" customWidth="1"/>
    <col min="11791" max="11791" width="8.54296875" style="3" customWidth="1"/>
    <col min="11792" max="12032" width="8.7265625" style="3"/>
    <col min="12033" max="12033" width="3" style="3" customWidth="1"/>
    <col min="12034" max="12034" width="3.1796875" style="3" customWidth="1"/>
    <col min="12035" max="12035" width="27.453125" style="3" customWidth="1"/>
    <col min="12036" max="12036" width="7.1796875" style="3" customWidth="1"/>
    <col min="12037" max="12037" width="9.31640625" style="3" customWidth="1"/>
    <col min="12038" max="12038" width="6.26953125" style="3" customWidth="1"/>
    <col min="12039" max="12039" width="6.40625" style="3" customWidth="1"/>
    <col min="12040" max="12040" width="8.7265625" style="3"/>
    <col min="12041" max="12041" width="8.453125" style="3" customWidth="1"/>
    <col min="12042" max="12042" width="6.54296875" style="3" customWidth="1"/>
    <col min="12043" max="12043" width="6.7265625" style="3" customWidth="1"/>
    <col min="12044" max="12044" width="8.1796875" style="3" customWidth="1"/>
    <col min="12045" max="12045" width="5.1796875" style="3" customWidth="1"/>
    <col min="12046" max="12046" width="6.1796875" style="3" customWidth="1"/>
    <col min="12047" max="12047" width="8.54296875" style="3" customWidth="1"/>
    <col min="12048" max="12288" width="8.7265625" style="3"/>
    <col min="12289" max="12289" width="3" style="3" customWidth="1"/>
    <col min="12290" max="12290" width="3.1796875" style="3" customWidth="1"/>
    <col min="12291" max="12291" width="27.453125" style="3" customWidth="1"/>
    <col min="12292" max="12292" width="7.1796875" style="3" customWidth="1"/>
    <col min="12293" max="12293" width="9.31640625" style="3" customWidth="1"/>
    <col min="12294" max="12294" width="6.26953125" style="3" customWidth="1"/>
    <col min="12295" max="12295" width="6.40625" style="3" customWidth="1"/>
    <col min="12296" max="12296" width="8.7265625" style="3"/>
    <col min="12297" max="12297" width="8.453125" style="3" customWidth="1"/>
    <col min="12298" max="12298" width="6.54296875" style="3" customWidth="1"/>
    <col min="12299" max="12299" width="6.7265625" style="3" customWidth="1"/>
    <col min="12300" max="12300" width="8.1796875" style="3" customWidth="1"/>
    <col min="12301" max="12301" width="5.1796875" style="3" customWidth="1"/>
    <col min="12302" max="12302" width="6.1796875" style="3" customWidth="1"/>
    <col min="12303" max="12303" width="8.54296875" style="3" customWidth="1"/>
    <col min="12304" max="12544" width="8.7265625" style="3"/>
    <col min="12545" max="12545" width="3" style="3" customWidth="1"/>
    <col min="12546" max="12546" width="3.1796875" style="3" customWidth="1"/>
    <col min="12547" max="12547" width="27.453125" style="3" customWidth="1"/>
    <col min="12548" max="12548" width="7.1796875" style="3" customWidth="1"/>
    <col min="12549" max="12549" width="9.31640625" style="3" customWidth="1"/>
    <col min="12550" max="12550" width="6.26953125" style="3" customWidth="1"/>
    <col min="12551" max="12551" width="6.40625" style="3" customWidth="1"/>
    <col min="12552" max="12552" width="8.7265625" style="3"/>
    <col min="12553" max="12553" width="8.453125" style="3" customWidth="1"/>
    <col min="12554" max="12554" width="6.54296875" style="3" customWidth="1"/>
    <col min="12555" max="12555" width="6.7265625" style="3" customWidth="1"/>
    <col min="12556" max="12556" width="8.1796875" style="3" customWidth="1"/>
    <col min="12557" max="12557" width="5.1796875" style="3" customWidth="1"/>
    <col min="12558" max="12558" width="6.1796875" style="3" customWidth="1"/>
    <col min="12559" max="12559" width="8.54296875" style="3" customWidth="1"/>
    <col min="12560" max="12800" width="8.7265625" style="3"/>
    <col min="12801" max="12801" width="3" style="3" customWidth="1"/>
    <col min="12802" max="12802" width="3.1796875" style="3" customWidth="1"/>
    <col min="12803" max="12803" width="27.453125" style="3" customWidth="1"/>
    <col min="12804" max="12804" width="7.1796875" style="3" customWidth="1"/>
    <col min="12805" max="12805" width="9.31640625" style="3" customWidth="1"/>
    <col min="12806" max="12806" width="6.26953125" style="3" customWidth="1"/>
    <col min="12807" max="12807" width="6.40625" style="3" customWidth="1"/>
    <col min="12808" max="12808" width="8.7265625" style="3"/>
    <col min="12809" max="12809" width="8.453125" style="3" customWidth="1"/>
    <col min="12810" max="12810" width="6.54296875" style="3" customWidth="1"/>
    <col min="12811" max="12811" width="6.7265625" style="3" customWidth="1"/>
    <col min="12812" max="12812" width="8.1796875" style="3" customWidth="1"/>
    <col min="12813" max="12813" width="5.1796875" style="3" customWidth="1"/>
    <col min="12814" max="12814" width="6.1796875" style="3" customWidth="1"/>
    <col min="12815" max="12815" width="8.54296875" style="3" customWidth="1"/>
    <col min="12816" max="13056" width="8.7265625" style="3"/>
    <col min="13057" max="13057" width="3" style="3" customWidth="1"/>
    <col min="13058" max="13058" width="3.1796875" style="3" customWidth="1"/>
    <col min="13059" max="13059" width="27.453125" style="3" customWidth="1"/>
    <col min="13060" max="13060" width="7.1796875" style="3" customWidth="1"/>
    <col min="13061" max="13061" width="9.31640625" style="3" customWidth="1"/>
    <col min="13062" max="13062" width="6.26953125" style="3" customWidth="1"/>
    <col min="13063" max="13063" width="6.40625" style="3" customWidth="1"/>
    <col min="13064" max="13064" width="8.7265625" style="3"/>
    <col min="13065" max="13065" width="8.453125" style="3" customWidth="1"/>
    <col min="13066" max="13066" width="6.54296875" style="3" customWidth="1"/>
    <col min="13067" max="13067" width="6.7265625" style="3" customWidth="1"/>
    <col min="13068" max="13068" width="8.1796875" style="3" customWidth="1"/>
    <col min="13069" max="13069" width="5.1796875" style="3" customWidth="1"/>
    <col min="13070" max="13070" width="6.1796875" style="3" customWidth="1"/>
    <col min="13071" max="13071" width="8.54296875" style="3" customWidth="1"/>
    <col min="13072" max="13312" width="8.7265625" style="3"/>
    <col min="13313" max="13313" width="3" style="3" customWidth="1"/>
    <col min="13314" max="13314" width="3.1796875" style="3" customWidth="1"/>
    <col min="13315" max="13315" width="27.453125" style="3" customWidth="1"/>
    <col min="13316" max="13316" width="7.1796875" style="3" customWidth="1"/>
    <col min="13317" max="13317" width="9.31640625" style="3" customWidth="1"/>
    <col min="13318" max="13318" width="6.26953125" style="3" customWidth="1"/>
    <col min="13319" max="13319" width="6.40625" style="3" customWidth="1"/>
    <col min="13320" max="13320" width="8.7265625" style="3"/>
    <col min="13321" max="13321" width="8.453125" style="3" customWidth="1"/>
    <col min="13322" max="13322" width="6.54296875" style="3" customWidth="1"/>
    <col min="13323" max="13323" width="6.7265625" style="3" customWidth="1"/>
    <col min="13324" max="13324" width="8.1796875" style="3" customWidth="1"/>
    <col min="13325" max="13325" width="5.1796875" style="3" customWidth="1"/>
    <col min="13326" max="13326" width="6.1796875" style="3" customWidth="1"/>
    <col min="13327" max="13327" width="8.54296875" style="3" customWidth="1"/>
    <col min="13328" max="13568" width="8.7265625" style="3"/>
    <col min="13569" max="13569" width="3" style="3" customWidth="1"/>
    <col min="13570" max="13570" width="3.1796875" style="3" customWidth="1"/>
    <col min="13571" max="13571" width="27.453125" style="3" customWidth="1"/>
    <col min="13572" max="13572" width="7.1796875" style="3" customWidth="1"/>
    <col min="13573" max="13573" width="9.31640625" style="3" customWidth="1"/>
    <col min="13574" max="13574" width="6.26953125" style="3" customWidth="1"/>
    <col min="13575" max="13575" width="6.40625" style="3" customWidth="1"/>
    <col min="13576" max="13576" width="8.7265625" style="3"/>
    <col min="13577" max="13577" width="8.453125" style="3" customWidth="1"/>
    <col min="13578" max="13578" width="6.54296875" style="3" customWidth="1"/>
    <col min="13579" max="13579" width="6.7265625" style="3" customWidth="1"/>
    <col min="13580" max="13580" width="8.1796875" style="3" customWidth="1"/>
    <col min="13581" max="13581" width="5.1796875" style="3" customWidth="1"/>
    <col min="13582" max="13582" width="6.1796875" style="3" customWidth="1"/>
    <col min="13583" max="13583" width="8.54296875" style="3" customWidth="1"/>
    <col min="13584" max="13824" width="8.7265625" style="3"/>
    <col min="13825" max="13825" width="3" style="3" customWidth="1"/>
    <col min="13826" max="13826" width="3.1796875" style="3" customWidth="1"/>
    <col min="13827" max="13827" width="27.453125" style="3" customWidth="1"/>
    <col min="13828" max="13828" width="7.1796875" style="3" customWidth="1"/>
    <col min="13829" max="13829" width="9.31640625" style="3" customWidth="1"/>
    <col min="13830" max="13830" width="6.26953125" style="3" customWidth="1"/>
    <col min="13831" max="13831" width="6.40625" style="3" customWidth="1"/>
    <col min="13832" max="13832" width="8.7265625" style="3"/>
    <col min="13833" max="13833" width="8.453125" style="3" customWidth="1"/>
    <col min="13834" max="13834" width="6.54296875" style="3" customWidth="1"/>
    <col min="13835" max="13835" width="6.7265625" style="3" customWidth="1"/>
    <col min="13836" max="13836" width="8.1796875" style="3" customWidth="1"/>
    <col min="13837" max="13837" width="5.1796875" style="3" customWidth="1"/>
    <col min="13838" max="13838" width="6.1796875" style="3" customWidth="1"/>
    <col min="13839" max="13839" width="8.54296875" style="3" customWidth="1"/>
    <col min="13840" max="14080" width="8.7265625" style="3"/>
    <col min="14081" max="14081" width="3" style="3" customWidth="1"/>
    <col min="14082" max="14082" width="3.1796875" style="3" customWidth="1"/>
    <col min="14083" max="14083" width="27.453125" style="3" customWidth="1"/>
    <col min="14084" max="14084" width="7.1796875" style="3" customWidth="1"/>
    <col min="14085" max="14085" width="9.31640625" style="3" customWidth="1"/>
    <col min="14086" max="14086" width="6.26953125" style="3" customWidth="1"/>
    <col min="14087" max="14087" width="6.40625" style="3" customWidth="1"/>
    <col min="14088" max="14088" width="8.7265625" style="3"/>
    <col min="14089" max="14089" width="8.453125" style="3" customWidth="1"/>
    <col min="14090" max="14090" width="6.54296875" style="3" customWidth="1"/>
    <col min="14091" max="14091" width="6.7265625" style="3" customWidth="1"/>
    <col min="14092" max="14092" width="8.1796875" style="3" customWidth="1"/>
    <col min="14093" max="14093" width="5.1796875" style="3" customWidth="1"/>
    <col min="14094" max="14094" width="6.1796875" style="3" customWidth="1"/>
    <col min="14095" max="14095" width="8.54296875" style="3" customWidth="1"/>
    <col min="14096" max="14336" width="8.7265625" style="3"/>
    <col min="14337" max="14337" width="3" style="3" customWidth="1"/>
    <col min="14338" max="14338" width="3.1796875" style="3" customWidth="1"/>
    <col min="14339" max="14339" width="27.453125" style="3" customWidth="1"/>
    <col min="14340" max="14340" width="7.1796875" style="3" customWidth="1"/>
    <col min="14341" max="14341" width="9.31640625" style="3" customWidth="1"/>
    <col min="14342" max="14342" width="6.26953125" style="3" customWidth="1"/>
    <col min="14343" max="14343" width="6.40625" style="3" customWidth="1"/>
    <col min="14344" max="14344" width="8.7265625" style="3"/>
    <col min="14345" max="14345" width="8.453125" style="3" customWidth="1"/>
    <col min="14346" max="14346" width="6.54296875" style="3" customWidth="1"/>
    <col min="14347" max="14347" width="6.7265625" style="3" customWidth="1"/>
    <col min="14348" max="14348" width="8.1796875" style="3" customWidth="1"/>
    <col min="14349" max="14349" width="5.1796875" style="3" customWidth="1"/>
    <col min="14350" max="14350" width="6.1796875" style="3" customWidth="1"/>
    <col min="14351" max="14351" width="8.54296875" style="3" customWidth="1"/>
    <col min="14352" max="14592" width="8.7265625" style="3"/>
    <col min="14593" max="14593" width="3" style="3" customWidth="1"/>
    <col min="14594" max="14594" width="3.1796875" style="3" customWidth="1"/>
    <col min="14595" max="14595" width="27.453125" style="3" customWidth="1"/>
    <col min="14596" max="14596" width="7.1796875" style="3" customWidth="1"/>
    <col min="14597" max="14597" width="9.31640625" style="3" customWidth="1"/>
    <col min="14598" max="14598" width="6.26953125" style="3" customWidth="1"/>
    <col min="14599" max="14599" width="6.40625" style="3" customWidth="1"/>
    <col min="14600" max="14600" width="8.7265625" style="3"/>
    <col min="14601" max="14601" width="8.453125" style="3" customWidth="1"/>
    <col min="14602" max="14602" width="6.54296875" style="3" customWidth="1"/>
    <col min="14603" max="14603" width="6.7265625" style="3" customWidth="1"/>
    <col min="14604" max="14604" width="8.1796875" style="3" customWidth="1"/>
    <col min="14605" max="14605" width="5.1796875" style="3" customWidth="1"/>
    <col min="14606" max="14606" width="6.1796875" style="3" customWidth="1"/>
    <col min="14607" max="14607" width="8.54296875" style="3" customWidth="1"/>
    <col min="14608" max="14848" width="8.7265625" style="3"/>
    <col min="14849" max="14849" width="3" style="3" customWidth="1"/>
    <col min="14850" max="14850" width="3.1796875" style="3" customWidth="1"/>
    <col min="14851" max="14851" width="27.453125" style="3" customWidth="1"/>
    <col min="14852" max="14852" width="7.1796875" style="3" customWidth="1"/>
    <col min="14853" max="14853" width="9.31640625" style="3" customWidth="1"/>
    <col min="14854" max="14854" width="6.26953125" style="3" customWidth="1"/>
    <col min="14855" max="14855" width="6.40625" style="3" customWidth="1"/>
    <col min="14856" max="14856" width="8.7265625" style="3"/>
    <col min="14857" max="14857" width="8.453125" style="3" customWidth="1"/>
    <col min="14858" max="14858" width="6.54296875" style="3" customWidth="1"/>
    <col min="14859" max="14859" width="6.7265625" style="3" customWidth="1"/>
    <col min="14860" max="14860" width="8.1796875" style="3" customWidth="1"/>
    <col min="14861" max="14861" width="5.1796875" style="3" customWidth="1"/>
    <col min="14862" max="14862" width="6.1796875" style="3" customWidth="1"/>
    <col min="14863" max="14863" width="8.54296875" style="3" customWidth="1"/>
    <col min="14864" max="15104" width="8.7265625" style="3"/>
    <col min="15105" max="15105" width="3" style="3" customWidth="1"/>
    <col min="15106" max="15106" width="3.1796875" style="3" customWidth="1"/>
    <col min="15107" max="15107" width="27.453125" style="3" customWidth="1"/>
    <col min="15108" max="15108" width="7.1796875" style="3" customWidth="1"/>
    <col min="15109" max="15109" width="9.31640625" style="3" customWidth="1"/>
    <col min="15110" max="15110" width="6.26953125" style="3" customWidth="1"/>
    <col min="15111" max="15111" width="6.40625" style="3" customWidth="1"/>
    <col min="15112" max="15112" width="8.7265625" style="3"/>
    <col min="15113" max="15113" width="8.453125" style="3" customWidth="1"/>
    <col min="15114" max="15114" width="6.54296875" style="3" customWidth="1"/>
    <col min="15115" max="15115" width="6.7265625" style="3" customWidth="1"/>
    <col min="15116" max="15116" width="8.1796875" style="3" customWidth="1"/>
    <col min="15117" max="15117" width="5.1796875" style="3" customWidth="1"/>
    <col min="15118" max="15118" width="6.1796875" style="3" customWidth="1"/>
    <col min="15119" max="15119" width="8.54296875" style="3" customWidth="1"/>
    <col min="15120" max="15360" width="8.7265625" style="3"/>
    <col min="15361" max="15361" width="3" style="3" customWidth="1"/>
    <col min="15362" max="15362" width="3.1796875" style="3" customWidth="1"/>
    <col min="15363" max="15363" width="27.453125" style="3" customWidth="1"/>
    <col min="15364" max="15364" width="7.1796875" style="3" customWidth="1"/>
    <col min="15365" max="15365" width="9.31640625" style="3" customWidth="1"/>
    <col min="15366" max="15366" width="6.26953125" style="3" customWidth="1"/>
    <col min="15367" max="15367" width="6.40625" style="3" customWidth="1"/>
    <col min="15368" max="15368" width="8.7265625" style="3"/>
    <col min="15369" max="15369" width="8.453125" style="3" customWidth="1"/>
    <col min="15370" max="15370" width="6.54296875" style="3" customWidth="1"/>
    <col min="15371" max="15371" width="6.7265625" style="3" customWidth="1"/>
    <col min="15372" max="15372" width="8.1796875" style="3" customWidth="1"/>
    <col min="15373" max="15373" width="5.1796875" style="3" customWidth="1"/>
    <col min="15374" max="15374" width="6.1796875" style="3" customWidth="1"/>
    <col min="15375" max="15375" width="8.54296875" style="3" customWidth="1"/>
    <col min="15376" max="15616" width="8.7265625" style="3"/>
    <col min="15617" max="15617" width="3" style="3" customWidth="1"/>
    <col min="15618" max="15618" width="3.1796875" style="3" customWidth="1"/>
    <col min="15619" max="15619" width="27.453125" style="3" customWidth="1"/>
    <col min="15620" max="15620" width="7.1796875" style="3" customWidth="1"/>
    <col min="15621" max="15621" width="9.31640625" style="3" customWidth="1"/>
    <col min="15622" max="15622" width="6.26953125" style="3" customWidth="1"/>
    <col min="15623" max="15623" width="6.40625" style="3" customWidth="1"/>
    <col min="15624" max="15624" width="8.7265625" style="3"/>
    <col min="15625" max="15625" width="8.453125" style="3" customWidth="1"/>
    <col min="15626" max="15626" width="6.54296875" style="3" customWidth="1"/>
    <col min="15627" max="15627" width="6.7265625" style="3" customWidth="1"/>
    <col min="15628" max="15628" width="8.1796875" style="3" customWidth="1"/>
    <col min="15629" max="15629" width="5.1796875" style="3" customWidth="1"/>
    <col min="15630" max="15630" width="6.1796875" style="3" customWidth="1"/>
    <col min="15631" max="15631" width="8.54296875" style="3" customWidth="1"/>
    <col min="15632" max="15872" width="8.7265625" style="3"/>
    <col min="15873" max="15873" width="3" style="3" customWidth="1"/>
    <col min="15874" max="15874" width="3.1796875" style="3" customWidth="1"/>
    <col min="15875" max="15875" width="27.453125" style="3" customWidth="1"/>
    <col min="15876" max="15876" width="7.1796875" style="3" customWidth="1"/>
    <col min="15877" max="15877" width="9.31640625" style="3" customWidth="1"/>
    <col min="15878" max="15878" width="6.26953125" style="3" customWidth="1"/>
    <col min="15879" max="15879" width="6.40625" style="3" customWidth="1"/>
    <col min="15880" max="15880" width="8.7265625" style="3"/>
    <col min="15881" max="15881" width="8.453125" style="3" customWidth="1"/>
    <col min="15882" max="15882" width="6.54296875" style="3" customWidth="1"/>
    <col min="15883" max="15883" width="6.7265625" style="3" customWidth="1"/>
    <col min="15884" max="15884" width="8.1796875" style="3" customWidth="1"/>
    <col min="15885" max="15885" width="5.1796875" style="3" customWidth="1"/>
    <col min="15886" max="15886" width="6.1796875" style="3" customWidth="1"/>
    <col min="15887" max="15887" width="8.54296875" style="3" customWidth="1"/>
    <col min="15888" max="16128" width="8.7265625" style="3"/>
    <col min="16129" max="16129" width="3" style="3" customWidth="1"/>
    <col min="16130" max="16130" width="3.1796875" style="3" customWidth="1"/>
    <col min="16131" max="16131" width="27.453125" style="3" customWidth="1"/>
    <col min="16132" max="16132" width="7.1796875" style="3" customWidth="1"/>
    <col min="16133" max="16133" width="9.31640625" style="3" customWidth="1"/>
    <col min="16134" max="16134" width="6.26953125" style="3" customWidth="1"/>
    <col min="16135" max="16135" width="6.40625" style="3" customWidth="1"/>
    <col min="16136" max="16136" width="8.7265625" style="3"/>
    <col min="16137" max="16137" width="8.453125" style="3" customWidth="1"/>
    <col min="16138" max="16138" width="6.54296875" style="3" customWidth="1"/>
    <col min="16139" max="16139" width="6.7265625" style="3" customWidth="1"/>
    <col min="16140" max="16140" width="8.1796875" style="3" customWidth="1"/>
    <col min="16141" max="16141" width="5.1796875" style="3" customWidth="1"/>
    <col min="16142" max="16142" width="6.1796875" style="3" customWidth="1"/>
    <col min="16143" max="16143" width="8.54296875" style="3" customWidth="1"/>
    <col min="16144" max="16384" width="8.7265625" style="3"/>
  </cols>
  <sheetData>
    <row r="1" spans="3:15" ht="14.25" x14ac:dyDescent="0.65">
      <c r="C1" s="1" t="s">
        <v>0</v>
      </c>
      <c r="D1" s="2"/>
      <c r="E1" s="1" t="s">
        <v>1</v>
      </c>
    </row>
    <row r="2" spans="3:15" ht="15" thickBot="1" x14ac:dyDescent="0.8">
      <c r="C2" s="1"/>
      <c r="D2" s="2"/>
      <c r="E2" s="1"/>
    </row>
    <row r="3" spans="3:15" x14ac:dyDescent="0.6">
      <c r="C3" s="4" t="s">
        <v>2</v>
      </c>
      <c r="D3" s="5" t="s">
        <v>3</v>
      </c>
      <c r="E3" s="6"/>
      <c r="F3" s="7" t="s">
        <v>4</v>
      </c>
      <c r="G3" s="8"/>
      <c r="H3" s="9" t="s">
        <v>5</v>
      </c>
      <c r="I3" s="10"/>
      <c r="J3" s="11" t="s">
        <v>6</v>
      </c>
      <c r="K3" s="9"/>
      <c r="L3" s="10"/>
      <c r="M3" s="11" t="s">
        <v>7</v>
      </c>
      <c r="N3" s="9"/>
      <c r="O3" s="12" t="s">
        <v>8</v>
      </c>
    </row>
    <row r="4" spans="3:15" ht="13.75" thickBot="1" x14ac:dyDescent="0.75">
      <c r="C4" s="13"/>
      <c r="D4" s="14" t="s">
        <v>9</v>
      </c>
      <c r="E4" s="15" t="s">
        <v>10</v>
      </c>
      <c r="F4" s="16" t="s">
        <v>11</v>
      </c>
      <c r="G4" s="17" t="s">
        <v>12</v>
      </c>
      <c r="H4" s="18" t="s">
        <v>13</v>
      </c>
      <c r="I4" s="19" t="s">
        <v>10</v>
      </c>
      <c r="J4" s="20" t="s">
        <v>11</v>
      </c>
      <c r="K4" s="21" t="s">
        <v>12</v>
      </c>
      <c r="L4" s="19" t="s">
        <v>10</v>
      </c>
      <c r="M4" s="20" t="s">
        <v>11</v>
      </c>
      <c r="N4" s="21" t="s">
        <v>12</v>
      </c>
      <c r="O4" s="22" t="s">
        <v>14</v>
      </c>
    </row>
    <row r="5" spans="3:15" x14ac:dyDescent="0.6">
      <c r="C5" s="23" t="s">
        <v>15</v>
      </c>
      <c r="D5" s="24">
        <v>200</v>
      </c>
      <c r="E5" s="25">
        <v>6.4</v>
      </c>
      <c r="F5" s="7">
        <v>0.4</v>
      </c>
      <c r="G5" s="26">
        <v>2.4</v>
      </c>
      <c r="H5" s="27">
        <f t="shared" ref="H5:H17" si="0">E5*4+F5*9+G5*4</f>
        <v>38.800000000000004</v>
      </c>
      <c r="I5" s="28">
        <f t="shared" ref="I5:I16" si="1">IF(E5=0,0,(E5*4)/H5)</f>
        <v>0.65979381443298968</v>
      </c>
      <c r="J5" s="29">
        <f t="shared" ref="J5:J16" si="2">IF(F5=0,0,(F5*9)/H5)</f>
        <v>9.2783505154639165E-2</v>
      </c>
      <c r="K5" s="30">
        <f t="shared" ref="K5:K16" si="3">IF(G5=0,0,(G5*4)/H5)</f>
        <v>0.24742268041237109</v>
      </c>
      <c r="L5" s="31">
        <f t="shared" ref="L5:L17" si="4">D5*E5/100</f>
        <v>12.8</v>
      </c>
      <c r="M5" s="32">
        <f t="shared" ref="M5:M17" si="5">D5*F5/100</f>
        <v>0.8</v>
      </c>
      <c r="N5" s="33">
        <f t="shared" ref="N5:N17" si="6">D5*G5/100</f>
        <v>4.8</v>
      </c>
      <c r="O5" s="34">
        <f t="shared" ref="O5:O16" si="7">IF(D5=0,0,D5*H5/100)</f>
        <v>77.600000000000009</v>
      </c>
    </row>
    <row r="6" spans="3:15" x14ac:dyDescent="0.6">
      <c r="C6" s="23" t="s">
        <v>16</v>
      </c>
      <c r="D6" s="24">
        <v>150</v>
      </c>
      <c r="E6" s="35">
        <v>0.8</v>
      </c>
      <c r="F6" s="36">
        <v>0.4</v>
      </c>
      <c r="G6" s="37">
        <v>3.3</v>
      </c>
      <c r="H6" s="27">
        <f t="shared" si="0"/>
        <v>20</v>
      </c>
      <c r="I6" s="28">
        <f t="shared" si="1"/>
        <v>0.16</v>
      </c>
      <c r="J6" s="29">
        <f t="shared" si="2"/>
        <v>0.18</v>
      </c>
      <c r="K6" s="30">
        <f t="shared" si="3"/>
        <v>0.65999999999999992</v>
      </c>
      <c r="L6" s="31">
        <f t="shared" si="4"/>
        <v>1.2</v>
      </c>
      <c r="M6" s="32">
        <f t="shared" si="5"/>
        <v>0.6</v>
      </c>
      <c r="N6" s="33">
        <f t="shared" si="6"/>
        <v>4.95</v>
      </c>
      <c r="O6" s="34">
        <f t="shared" si="7"/>
        <v>30</v>
      </c>
    </row>
    <row r="7" spans="3:15" x14ac:dyDescent="0.6">
      <c r="C7" s="23" t="s">
        <v>17</v>
      </c>
      <c r="D7" s="24">
        <v>100</v>
      </c>
      <c r="E7" s="35">
        <v>0</v>
      </c>
      <c r="F7" s="36">
        <v>2.2999999999999998</v>
      </c>
      <c r="G7" s="37">
        <v>4</v>
      </c>
      <c r="H7" s="27">
        <f t="shared" si="0"/>
        <v>36.700000000000003</v>
      </c>
      <c r="I7" s="28">
        <f t="shared" si="1"/>
        <v>0</v>
      </c>
      <c r="J7" s="29">
        <f t="shared" si="2"/>
        <v>0.56403269754768381</v>
      </c>
      <c r="K7" s="30">
        <f t="shared" si="3"/>
        <v>0.43596730245231602</v>
      </c>
      <c r="L7" s="31">
        <f t="shared" si="4"/>
        <v>0</v>
      </c>
      <c r="M7" s="32">
        <f t="shared" si="5"/>
        <v>2.2999999999999998</v>
      </c>
      <c r="N7" s="33">
        <f t="shared" si="6"/>
        <v>4</v>
      </c>
      <c r="O7" s="34">
        <f t="shared" si="7"/>
        <v>36.700000000000003</v>
      </c>
    </row>
    <row r="8" spans="3:15" x14ac:dyDescent="0.6">
      <c r="C8" s="23" t="s">
        <v>18</v>
      </c>
      <c r="D8" s="24">
        <v>20</v>
      </c>
      <c r="E8" s="35">
        <v>0.7</v>
      </c>
      <c r="F8" s="36">
        <v>1</v>
      </c>
      <c r="G8" s="37">
        <v>91</v>
      </c>
      <c r="H8" s="27">
        <f t="shared" si="0"/>
        <v>375.8</v>
      </c>
      <c r="I8" s="28">
        <f t="shared" si="1"/>
        <v>7.4507716870675887E-3</v>
      </c>
      <c r="J8" s="29">
        <f t="shared" si="2"/>
        <v>2.3948908994145823E-2</v>
      </c>
      <c r="K8" s="30">
        <f t="shared" si="3"/>
        <v>0.96860031931878654</v>
      </c>
      <c r="L8" s="31">
        <f t="shared" si="4"/>
        <v>0.14000000000000001</v>
      </c>
      <c r="M8" s="32">
        <f t="shared" si="5"/>
        <v>0.2</v>
      </c>
      <c r="N8" s="33">
        <f t="shared" si="6"/>
        <v>18.2</v>
      </c>
      <c r="O8" s="34">
        <f t="shared" si="7"/>
        <v>75.16</v>
      </c>
    </row>
    <row r="9" spans="3:15" x14ac:dyDescent="0.6">
      <c r="C9" s="23" t="s">
        <v>19</v>
      </c>
      <c r="D9" s="24">
        <v>2</v>
      </c>
      <c r="E9" s="35">
        <v>0</v>
      </c>
      <c r="F9" s="36">
        <v>0</v>
      </c>
      <c r="G9" s="37">
        <v>100</v>
      </c>
      <c r="H9" s="27">
        <f t="shared" si="0"/>
        <v>400</v>
      </c>
      <c r="I9" s="28">
        <f t="shared" si="1"/>
        <v>0</v>
      </c>
      <c r="J9" s="29">
        <f t="shared" si="2"/>
        <v>0</v>
      </c>
      <c r="K9" s="30">
        <f t="shared" si="3"/>
        <v>1</v>
      </c>
      <c r="L9" s="31">
        <f t="shared" si="4"/>
        <v>0</v>
      </c>
      <c r="M9" s="32">
        <f t="shared" si="5"/>
        <v>0</v>
      </c>
      <c r="N9" s="33">
        <f t="shared" si="6"/>
        <v>2</v>
      </c>
      <c r="O9" s="34">
        <f t="shared" si="7"/>
        <v>8</v>
      </c>
    </row>
    <row r="10" spans="3:15" x14ac:dyDescent="0.6">
      <c r="C10" s="23" t="s">
        <v>20</v>
      </c>
      <c r="D10" s="24">
        <v>2</v>
      </c>
      <c r="E10" s="35">
        <v>68</v>
      </c>
      <c r="F10" s="36">
        <v>1.4</v>
      </c>
      <c r="G10" s="37">
        <v>3.7</v>
      </c>
      <c r="H10" s="27">
        <f t="shared" si="0"/>
        <v>299.40000000000003</v>
      </c>
      <c r="I10" s="28">
        <f t="shared" si="1"/>
        <v>0.90848363393453568</v>
      </c>
      <c r="J10" s="29">
        <f t="shared" si="2"/>
        <v>4.208416833667334E-2</v>
      </c>
      <c r="K10" s="30">
        <f t="shared" si="3"/>
        <v>4.9432197728790914E-2</v>
      </c>
      <c r="L10" s="31">
        <f t="shared" si="4"/>
        <v>1.36</v>
      </c>
      <c r="M10" s="32">
        <f t="shared" si="5"/>
        <v>2.7999999999999997E-2</v>
      </c>
      <c r="N10" s="33">
        <f t="shared" si="6"/>
        <v>7.400000000000001E-2</v>
      </c>
      <c r="O10" s="34">
        <f t="shared" si="7"/>
        <v>5.9880000000000004</v>
      </c>
    </row>
    <row r="11" spans="3:15" x14ac:dyDescent="0.6">
      <c r="C11" s="23" t="s">
        <v>21</v>
      </c>
      <c r="D11" s="24">
        <v>2</v>
      </c>
      <c r="E11" s="35">
        <v>8</v>
      </c>
      <c r="F11" s="36">
        <v>0.1</v>
      </c>
      <c r="G11" s="37">
        <v>0.7</v>
      </c>
      <c r="H11" s="27">
        <f t="shared" si="0"/>
        <v>35.699999999999996</v>
      </c>
      <c r="I11" s="28">
        <f t="shared" si="1"/>
        <v>0.89635854341736709</v>
      </c>
      <c r="J11" s="29">
        <f t="shared" si="2"/>
        <v>2.5210084033613449E-2</v>
      </c>
      <c r="K11" s="30">
        <f t="shared" si="3"/>
        <v>7.8431372549019607E-2</v>
      </c>
      <c r="L11" s="31">
        <f t="shared" si="4"/>
        <v>0.16</v>
      </c>
      <c r="M11" s="32">
        <f t="shared" si="5"/>
        <v>2E-3</v>
      </c>
      <c r="N11" s="33">
        <f t="shared" si="6"/>
        <v>1.3999999999999999E-2</v>
      </c>
      <c r="O11" s="34">
        <f t="shared" si="7"/>
        <v>0.71399999999999997</v>
      </c>
    </row>
    <row r="12" spans="3:15" x14ac:dyDescent="0.6">
      <c r="C12" s="23" t="s">
        <v>22</v>
      </c>
      <c r="D12" s="38">
        <v>50</v>
      </c>
      <c r="E12" s="35">
        <v>6.6</v>
      </c>
      <c r="F12" s="36">
        <v>0.7</v>
      </c>
      <c r="G12" s="37">
        <v>1</v>
      </c>
      <c r="H12" s="27">
        <f t="shared" si="0"/>
        <v>36.699999999999996</v>
      </c>
      <c r="I12" s="28">
        <f t="shared" si="1"/>
        <v>0.7193460490463216</v>
      </c>
      <c r="J12" s="29">
        <f t="shared" si="2"/>
        <v>0.17166212534059946</v>
      </c>
      <c r="K12" s="30">
        <f t="shared" si="3"/>
        <v>0.10899182561307903</v>
      </c>
      <c r="L12" s="31">
        <f t="shared" si="4"/>
        <v>3.3</v>
      </c>
      <c r="M12" s="32">
        <f t="shared" si="5"/>
        <v>0.35</v>
      </c>
      <c r="N12" s="33">
        <f t="shared" si="6"/>
        <v>0.5</v>
      </c>
      <c r="O12" s="34">
        <f t="shared" si="7"/>
        <v>18.349999999999998</v>
      </c>
    </row>
    <row r="13" spans="3:15" x14ac:dyDescent="0.6">
      <c r="C13" s="23" t="s">
        <v>23</v>
      </c>
      <c r="D13" s="24">
        <v>80</v>
      </c>
      <c r="E13" s="35">
        <v>7</v>
      </c>
      <c r="F13" s="36">
        <v>0.6</v>
      </c>
      <c r="G13" s="37">
        <v>0.7</v>
      </c>
      <c r="H13" s="27">
        <f t="shared" si="0"/>
        <v>36.199999999999996</v>
      </c>
      <c r="I13" s="28">
        <f t="shared" si="1"/>
        <v>0.77348066298342555</v>
      </c>
      <c r="J13" s="29">
        <f t="shared" si="2"/>
        <v>0.14917127071823205</v>
      </c>
      <c r="K13" s="30">
        <f t="shared" si="3"/>
        <v>7.7348066298342552E-2</v>
      </c>
      <c r="L13" s="31">
        <f t="shared" si="4"/>
        <v>5.6</v>
      </c>
      <c r="M13" s="32">
        <f t="shared" si="5"/>
        <v>0.48</v>
      </c>
      <c r="N13" s="33">
        <f t="shared" si="6"/>
        <v>0.56000000000000005</v>
      </c>
      <c r="O13" s="34">
        <f t="shared" si="7"/>
        <v>28.959999999999994</v>
      </c>
    </row>
    <row r="14" spans="3:15" x14ac:dyDescent="0.6">
      <c r="C14" s="23" t="s">
        <v>24</v>
      </c>
      <c r="D14" s="24">
        <v>10</v>
      </c>
      <c r="E14" s="35">
        <v>0</v>
      </c>
      <c r="F14" s="36">
        <v>100</v>
      </c>
      <c r="G14" s="37">
        <v>0</v>
      </c>
      <c r="H14" s="27">
        <f t="shared" si="0"/>
        <v>900</v>
      </c>
      <c r="I14" s="28">
        <f t="shared" si="1"/>
        <v>0</v>
      </c>
      <c r="J14" s="29">
        <f t="shared" si="2"/>
        <v>1</v>
      </c>
      <c r="K14" s="30">
        <f t="shared" si="3"/>
        <v>0</v>
      </c>
      <c r="L14" s="31">
        <f t="shared" si="4"/>
        <v>0</v>
      </c>
      <c r="M14" s="32">
        <f t="shared" si="5"/>
        <v>10</v>
      </c>
      <c r="N14" s="33">
        <f t="shared" si="6"/>
        <v>0</v>
      </c>
      <c r="O14" s="34">
        <f t="shared" si="7"/>
        <v>90</v>
      </c>
    </row>
    <row r="15" spans="3:15" x14ac:dyDescent="0.6">
      <c r="C15" s="23" t="s">
        <v>25</v>
      </c>
      <c r="D15" s="24">
        <v>100</v>
      </c>
      <c r="E15" s="35">
        <v>12</v>
      </c>
      <c r="F15" s="36">
        <v>0.3</v>
      </c>
      <c r="G15" s="37">
        <v>0.6</v>
      </c>
      <c r="H15" s="27">
        <f t="shared" si="0"/>
        <v>53.1</v>
      </c>
      <c r="I15" s="28">
        <f t="shared" si="1"/>
        <v>0.903954802259887</v>
      </c>
      <c r="J15" s="29">
        <f t="shared" si="2"/>
        <v>5.084745762711864E-2</v>
      </c>
      <c r="K15" s="30">
        <f t="shared" si="3"/>
        <v>4.519774011299435E-2</v>
      </c>
      <c r="L15" s="31">
        <f t="shared" si="4"/>
        <v>12</v>
      </c>
      <c r="M15" s="32">
        <f t="shared" si="5"/>
        <v>0.3</v>
      </c>
      <c r="N15" s="33">
        <f t="shared" si="6"/>
        <v>0.6</v>
      </c>
      <c r="O15" s="34">
        <f t="shared" si="7"/>
        <v>53.1</v>
      </c>
    </row>
    <row r="16" spans="3:15" ht="13.75" thickBot="1" x14ac:dyDescent="0.75">
      <c r="C16" s="39" t="s">
        <v>26</v>
      </c>
      <c r="D16" s="40">
        <v>5</v>
      </c>
      <c r="E16" s="19">
        <v>0</v>
      </c>
      <c r="F16" s="20">
        <v>0</v>
      </c>
      <c r="G16" s="21">
        <v>0</v>
      </c>
      <c r="H16" s="41">
        <f t="shared" si="0"/>
        <v>0</v>
      </c>
      <c r="I16" s="42">
        <f t="shared" si="1"/>
        <v>0</v>
      </c>
      <c r="J16" s="43">
        <f t="shared" si="2"/>
        <v>0</v>
      </c>
      <c r="K16" s="44">
        <f t="shared" si="3"/>
        <v>0</v>
      </c>
      <c r="L16" s="45">
        <f t="shared" si="4"/>
        <v>0</v>
      </c>
      <c r="M16" s="46">
        <f t="shared" si="5"/>
        <v>0</v>
      </c>
      <c r="N16" s="47">
        <f t="shared" si="6"/>
        <v>0</v>
      </c>
      <c r="O16" s="48">
        <f t="shared" si="7"/>
        <v>0</v>
      </c>
    </row>
    <row r="17" spans="3:15" s="1" customFormat="1" ht="16.25" thickBot="1" x14ac:dyDescent="0.85">
      <c r="C17" s="49" t="s">
        <v>27</v>
      </c>
      <c r="D17" s="50">
        <f>SUM(D5:D16)</f>
        <v>721</v>
      </c>
      <c r="E17" s="51">
        <f>(SUMPRODUCT(D5:D16,E5:E16))/D17</f>
        <v>5.0707350901525663</v>
      </c>
      <c r="F17" s="52">
        <f>(SUMPRODUCT(D5:D16,F5:F16))/D17</f>
        <v>2.0887656033287101</v>
      </c>
      <c r="G17" s="53">
        <f>(SUMPRODUCT(D5:D16,G5:G16))/D17</f>
        <v>4.9511789181692096</v>
      </c>
      <c r="H17" s="54">
        <f t="shared" si="0"/>
        <v>58.886546463245494</v>
      </c>
      <c r="I17" s="55">
        <f>(E17*4)/H17</f>
        <v>0.34444098998520867</v>
      </c>
      <c r="J17" s="56">
        <f>(F17*9)/H17</f>
        <v>0.31923913965122519</v>
      </c>
      <c r="K17" s="57">
        <f>(G17*4)/H17</f>
        <v>0.33631987036356614</v>
      </c>
      <c r="L17" s="58">
        <f t="shared" si="4"/>
        <v>36.56</v>
      </c>
      <c r="M17" s="59">
        <f t="shared" si="5"/>
        <v>15.06</v>
      </c>
      <c r="N17" s="60">
        <f t="shared" si="6"/>
        <v>35.698</v>
      </c>
      <c r="O17" s="61">
        <f>SUM(O5:O16)</f>
        <v>424.572</v>
      </c>
    </row>
    <row r="18" spans="3:15" ht="16.25" thickBot="1" x14ac:dyDescent="0.85">
      <c r="C18" s="1"/>
      <c r="D18" s="62"/>
      <c r="E18" s="63"/>
      <c r="F18" s="63"/>
      <c r="G18" s="63"/>
      <c r="H18" s="62"/>
      <c r="I18" s="64"/>
      <c r="J18" s="64"/>
      <c r="K18" s="64"/>
      <c r="L18" s="41"/>
      <c r="M18" s="65"/>
      <c r="N18" s="41"/>
      <c r="O18" s="66"/>
    </row>
    <row r="19" spans="3:15" x14ac:dyDescent="0.6">
      <c r="C19" s="4" t="s">
        <v>28</v>
      </c>
      <c r="D19" s="5" t="s">
        <v>3</v>
      </c>
      <c r="E19" s="6"/>
      <c r="F19" s="7" t="s">
        <v>4</v>
      </c>
      <c r="G19" s="8"/>
      <c r="H19" s="9" t="s">
        <v>5</v>
      </c>
      <c r="I19" s="10"/>
      <c r="J19" s="11" t="s">
        <v>6</v>
      </c>
      <c r="K19" s="9"/>
      <c r="L19" s="10"/>
      <c r="M19" s="11" t="s">
        <v>7</v>
      </c>
      <c r="N19" s="9"/>
      <c r="O19" s="12" t="s">
        <v>8</v>
      </c>
    </row>
    <row r="20" spans="3:15" ht="13.75" thickBot="1" x14ac:dyDescent="0.75">
      <c r="C20" s="13"/>
      <c r="D20" s="14" t="s">
        <v>9</v>
      </c>
      <c r="E20" s="15" t="s">
        <v>10</v>
      </c>
      <c r="F20" s="16" t="s">
        <v>11</v>
      </c>
      <c r="G20" s="17" t="s">
        <v>12</v>
      </c>
      <c r="H20" s="18" t="s">
        <v>13</v>
      </c>
      <c r="I20" s="19" t="s">
        <v>10</v>
      </c>
      <c r="J20" s="20" t="s">
        <v>11</v>
      </c>
      <c r="K20" s="21" t="s">
        <v>12</v>
      </c>
      <c r="L20" s="19" t="s">
        <v>10</v>
      </c>
      <c r="M20" s="20" t="s">
        <v>11</v>
      </c>
      <c r="N20" s="21" t="s">
        <v>12</v>
      </c>
      <c r="O20" s="22" t="s">
        <v>14</v>
      </c>
    </row>
    <row r="21" spans="3:15" x14ac:dyDescent="0.6">
      <c r="C21" s="39" t="s">
        <v>29</v>
      </c>
      <c r="D21" s="24">
        <v>100</v>
      </c>
      <c r="E21" s="25">
        <v>6.4</v>
      </c>
      <c r="F21" s="7">
        <v>0.4</v>
      </c>
      <c r="G21" s="26">
        <v>2.4</v>
      </c>
      <c r="H21" s="27">
        <f>E21*4+F21*9+G21*4</f>
        <v>38.800000000000004</v>
      </c>
      <c r="I21" s="28">
        <f>IF(E21=0,0,(E21*4)/H21)</f>
        <v>0.65979381443298968</v>
      </c>
      <c r="J21" s="29">
        <f>IF(F21=0,0,(F21*9)/H21)</f>
        <v>9.2783505154639165E-2</v>
      </c>
      <c r="K21" s="30">
        <f>IF(G21=0,0,(G21*4)/H21)</f>
        <v>0.24742268041237109</v>
      </c>
      <c r="L21" s="31">
        <f t="shared" ref="L21:L29" si="8">D21*E21/100</f>
        <v>6.4</v>
      </c>
      <c r="M21" s="32">
        <f t="shared" ref="M21:M29" si="9">D21*F21/100</f>
        <v>0.4</v>
      </c>
      <c r="N21" s="33">
        <f t="shared" ref="N21:N29" si="10">D21*G21/100</f>
        <v>2.4</v>
      </c>
      <c r="O21" s="34">
        <f>IF(D21=0,0,D21*H21/100)</f>
        <v>38.800000000000004</v>
      </c>
    </row>
    <row r="22" spans="3:15" x14ac:dyDescent="0.6">
      <c r="C22" s="23" t="s">
        <v>30</v>
      </c>
      <c r="D22" s="24">
        <v>50</v>
      </c>
      <c r="E22" s="35">
        <v>0.8</v>
      </c>
      <c r="F22" s="36">
        <v>0.4</v>
      </c>
      <c r="G22" s="37">
        <v>3.3</v>
      </c>
      <c r="H22" s="27">
        <f>E22*4+F22*9+G22*4</f>
        <v>20</v>
      </c>
      <c r="I22" s="28">
        <f>IF(E22=0,0,(E22*4)/H22)</f>
        <v>0.16</v>
      </c>
      <c r="J22" s="29">
        <f>IF(F22=0,0,(F22*9)/H22)</f>
        <v>0.18</v>
      </c>
      <c r="K22" s="30">
        <f>IF(G22=0,0,(G22*4)/H22)</f>
        <v>0.65999999999999992</v>
      </c>
      <c r="L22" s="31">
        <f>D22*E22/100</f>
        <v>0.4</v>
      </c>
      <c r="M22" s="32">
        <f>D22*F22/100</f>
        <v>0.2</v>
      </c>
      <c r="N22" s="33">
        <f>D22*G22/100</f>
        <v>1.65</v>
      </c>
      <c r="O22" s="34">
        <f>IF(D22=0,0,D22*H22/100)</f>
        <v>10</v>
      </c>
    </row>
    <row r="23" spans="3:15" x14ac:dyDescent="0.6">
      <c r="C23" s="23" t="s">
        <v>31</v>
      </c>
      <c r="D23" s="24">
        <v>10</v>
      </c>
      <c r="E23" s="35">
        <v>14</v>
      </c>
      <c r="F23" s="36">
        <v>10</v>
      </c>
      <c r="G23" s="37">
        <v>8</v>
      </c>
      <c r="H23" s="27">
        <f t="shared" ref="H23:H28" si="11">E23*4+F23*9+G23*4</f>
        <v>178</v>
      </c>
      <c r="I23" s="28">
        <f t="shared" ref="I23:I28" si="12">IF(E23=0,0,(E23*4)/H23)</f>
        <v>0.3146067415730337</v>
      </c>
      <c r="J23" s="29">
        <f t="shared" ref="J23:J28" si="13">IF(F23=0,0,(F23*9)/H23)</f>
        <v>0.5056179775280899</v>
      </c>
      <c r="K23" s="30">
        <f t="shared" ref="K23:K28" si="14">IF(G23=0,0,(G23*4)/H23)</f>
        <v>0.1797752808988764</v>
      </c>
      <c r="L23" s="31">
        <f t="shared" si="8"/>
        <v>1.4</v>
      </c>
      <c r="M23" s="32">
        <f t="shared" si="9"/>
        <v>1</v>
      </c>
      <c r="N23" s="33">
        <f t="shared" si="10"/>
        <v>0.8</v>
      </c>
      <c r="O23" s="34">
        <f t="shared" ref="O23:O28" si="15">IF(D23=0,0,D23*H23/100)</f>
        <v>17.8</v>
      </c>
    </row>
    <row r="24" spans="3:15" x14ac:dyDescent="0.6">
      <c r="C24" s="23" t="s">
        <v>32</v>
      </c>
      <c r="D24" s="24">
        <v>100</v>
      </c>
      <c r="E24" s="35">
        <v>13</v>
      </c>
      <c r="F24" s="36">
        <v>62</v>
      </c>
      <c r="G24" s="37">
        <v>14.3</v>
      </c>
      <c r="H24" s="27">
        <f>E24*4+F24*9+G24*4</f>
        <v>667.2</v>
      </c>
      <c r="I24" s="28">
        <f>IF(E24=0,0,(E24*4)/H24)</f>
        <v>7.7937649880095924E-2</v>
      </c>
      <c r="J24" s="29">
        <f>IF(F24=0,0,(F24*9)/H24)</f>
        <v>0.83633093525179847</v>
      </c>
      <c r="K24" s="30">
        <f>IF(G24=0,0,(G24*4)/H24)</f>
        <v>8.573141486810551E-2</v>
      </c>
      <c r="L24" s="31">
        <f t="shared" si="8"/>
        <v>13</v>
      </c>
      <c r="M24" s="32">
        <f t="shared" si="9"/>
        <v>62</v>
      </c>
      <c r="N24" s="33">
        <f t="shared" si="10"/>
        <v>14.3</v>
      </c>
      <c r="O24" s="34">
        <f>IF(D24=0,0,D24*H24/100)</f>
        <v>667.2</v>
      </c>
    </row>
    <row r="25" spans="3:15" x14ac:dyDescent="0.6">
      <c r="C25" s="23" t="s">
        <v>33</v>
      </c>
      <c r="D25" s="24">
        <v>200</v>
      </c>
      <c r="E25" s="35">
        <v>0</v>
      </c>
      <c r="F25" s="36">
        <v>1.9</v>
      </c>
      <c r="G25" s="37">
        <v>3.3</v>
      </c>
      <c r="H25" s="27">
        <f t="shared" si="11"/>
        <v>30.299999999999997</v>
      </c>
      <c r="I25" s="28">
        <f t="shared" si="12"/>
        <v>0</v>
      </c>
      <c r="J25" s="29">
        <f t="shared" si="13"/>
        <v>0.5643564356435643</v>
      </c>
      <c r="K25" s="30">
        <f t="shared" si="14"/>
        <v>0.43564356435643564</v>
      </c>
      <c r="L25" s="31">
        <f t="shared" si="8"/>
        <v>0</v>
      </c>
      <c r="M25" s="32">
        <f t="shared" si="9"/>
        <v>3.8</v>
      </c>
      <c r="N25" s="33">
        <f t="shared" si="10"/>
        <v>6.6</v>
      </c>
      <c r="O25" s="34">
        <f t="shared" si="15"/>
        <v>60.599999999999994</v>
      </c>
    </row>
    <row r="26" spans="3:15" x14ac:dyDescent="0.6">
      <c r="C26" s="23" t="s">
        <v>18</v>
      </c>
      <c r="D26" s="24">
        <v>10</v>
      </c>
      <c r="E26" s="35">
        <v>0.7</v>
      </c>
      <c r="F26" s="36">
        <v>1</v>
      </c>
      <c r="G26" s="37">
        <v>91</v>
      </c>
      <c r="H26" s="27">
        <f t="shared" si="11"/>
        <v>375.8</v>
      </c>
      <c r="I26" s="28">
        <f t="shared" si="12"/>
        <v>7.4507716870675887E-3</v>
      </c>
      <c r="J26" s="29">
        <f t="shared" si="13"/>
        <v>2.3948908994145823E-2</v>
      </c>
      <c r="K26" s="30">
        <f t="shared" si="14"/>
        <v>0.96860031931878654</v>
      </c>
      <c r="L26" s="31">
        <f t="shared" si="8"/>
        <v>7.0000000000000007E-2</v>
      </c>
      <c r="M26" s="32">
        <f t="shared" si="9"/>
        <v>0.1</v>
      </c>
      <c r="N26" s="33">
        <f t="shared" si="10"/>
        <v>9.1</v>
      </c>
      <c r="O26" s="34">
        <f t="shared" si="15"/>
        <v>37.58</v>
      </c>
    </row>
    <row r="27" spans="3:15" x14ac:dyDescent="0.6">
      <c r="C27" s="23" t="s">
        <v>19</v>
      </c>
      <c r="D27" s="24">
        <v>2</v>
      </c>
      <c r="E27" s="35">
        <v>0</v>
      </c>
      <c r="F27" s="36">
        <v>0</v>
      </c>
      <c r="G27" s="37">
        <v>100</v>
      </c>
      <c r="H27" s="27">
        <f t="shared" si="11"/>
        <v>400</v>
      </c>
      <c r="I27" s="28">
        <f t="shared" si="12"/>
        <v>0</v>
      </c>
      <c r="J27" s="29">
        <f t="shared" si="13"/>
        <v>0</v>
      </c>
      <c r="K27" s="30">
        <f t="shared" si="14"/>
        <v>1</v>
      </c>
      <c r="L27" s="31">
        <f t="shared" si="8"/>
        <v>0</v>
      </c>
      <c r="M27" s="32">
        <f t="shared" si="9"/>
        <v>0</v>
      </c>
      <c r="N27" s="33">
        <f t="shared" si="10"/>
        <v>2</v>
      </c>
      <c r="O27" s="34">
        <f t="shared" si="15"/>
        <v>8</v>
      </c>
    </row>
    <row r="28" spans="3:15" ht="13.75" thickBot="1" x14ac:dyDescent="0.75">
      <c r="C28" s="23" t="s">
        <v>34</v>
      </c>
      <c r="D28" s="24">
        <v>10</v>
      </c>
      <c r="E28" s="19">
        <v>14</v>
      </c>
      <c r="F28" s="20">
        <v>11</v>
      </c>
      <c r="G28" s="21">
        <v>28</v>
      </c>
      <c r="H28" s="27">
        <f t="shared" si="11"/>
        <v>267</v>
      </c>
      <c r="I28" s="28">
        <f t="shared" si="12"/>
        <v>0.20973782771535582</v>
      </c>
      <c r="J28" s="29">
        <f t="shared" si="13"/>
        <v>0.3707865168539326</v>
      </c>
      <c r="K28" s="30">
        <f t="shared" si="14"/>
        <v>0.41947565543071164</v>
      </c>
      <c r="L28" s="31">
        <f>D28*E28/100</f>
        <v>1.4</v>
      </c>
      <c r="M28" s="32">
        <f>D28*F28/100</f>
        <v>1.1000000000000001</v>
      </c>
      <c r="N28" s="33">
        <f>D28*G28/100</f>
        <v>2.8</v>
      </c>
      <c r="O28" s="34">
        <f t="shared" si="15"/>
        <v>26.7</v>
      </c>
    </row>
    <row r="29" spans="3:15" ht="16.25" thickBot="1" x14ac:dyDescent="0.85">
      <c r="C29" s="49" t="s">
        <v>27</v>
      </c>
      <c r="D29" s="50">
        <f>SUM(D21:D28)</f>
        <v>482</v>
      </c>
      <c r="E29" s="51">
        <f>(SUMPRODUCT(D21:D28,E21:E28))/D29</f>
        <v>4.703319502074689</v>
      </c>
      <c r="F29" s="52">
        <f>(SUMPRODUCT(D21:D28,F21:F28))/D29</f>
        <v>14.232365145228215</v>
      </c>
      <c r="G29" s="53">
        <f>(SUMPRODUCT(D21:D28,G21:G28))/D29</f>
        <v>8.2261410788381735</v>
      </c>
      <c r="H29" s="54">
        <f>E29*4+F29*9+G29*4</f>
        <v>179.8091286307054</v>
      </c>
      <c r="I29" s="55">
        <f>(E29*4)/H29</f>
        <v>0.10462915955139152</v>
      </c>
      <c r="J29" s="56">
        <f>(F29*9)/H29</f>
        <v>0.71237365578991085</v>
      </c>
      <c r="K29" s="57">
        <f>(G29*4)/H29</f>
        <v>0.18299718465869752</v>
      </c>
      <c r="L29" s="58">
        <f t="shared" si="8"/>
        <v>22.67</v>
      </c>
      <c r="M29" s="59">
        <f t="shared" si="9"/>
        <v>68.599999999999994</v>
      </c>
      <c r="N29" s="60">
        <f t="shared" si="10"/>
        <v>39.65</v>
      </c>
      <c r="O29" s="61">
        <f>SUM(O21:O28)</f>
        <v>866.68000000000018</v>
      </c>
    </row>
    <row r="30" spans="3:15" ht="16.25" thickBot="1" x14ac:dyDescent="0.85">
      <c r="C30" s="1"/>
      <c r="D30" s="62"/>
      <c r="E30" s="63"/>
      <c r="F30" s="63"/>
      <c r="G30" s="63"/>
      <c r="H30" s="62"/>
      <c r="I30" s="64"/>
      <c r="J30" s="64"/>
      <c r="K30" s="64"/>
      <c r="L30" s="41"/>
      <c r="M30" s="65"/>
      <c r="N30" s="41"/>
      <c r="O30" s="66"/>
    </row>
    <row r="31" spans="3:15" x14ac:dyDescent="0.6">
      <c r="C31" s="4" t="s">
        <v>35</v>
      </c>
      <c r="D31" s="5" t="s">
        <v>3</v>
      </c>
      <c r="E31" s="6"/>
      <c r="F31" s="7" t="s">
        <v>4</v>
      </c>
      <c r="G31" s="8"/>
      <c r="H31" s="9" t="s">
        <v>5</v>
      </c>
      <c r="I31" s="10"/>
      <c r="J31" s="11" t="s">
        <v>6</v>
      </c>
      <c r="K31" s="9"/>
      <c r="L31" s="10"/>
      <c r="M31" s="11" t="s">
        <v>7</v>
      </c>
      <c r="N31" s="9"/>
      <c r="O31" s="12" t="s">
        <v>8</v>
      </c>
    </row>
    <row r="32" spans="3:15" ht="13.75" thickBot="1" x14ac:dyDescent="0.75">
      <c r="C32" s="13"/>
      <c r="D32" s="14" t="s">
        <v>9</v>
      </c>
      <c r="E32" s="15" t="s">
        <v>10</v>
      </c>
      <c r="F32" s="16" t="s">
        <v>11</v>
      </c>
      <c r="G32" s="17" t="s">
        <v>12</v>
      </c>
      <c r="H32" s="18" t="s">
        <v>13</v>
      </c>
      <c r="I32" s="19" t="s">
        <v>10</v>
      </c>
      <c r="J32" s="20" t="s">
        <v>11</v>
      </c>
      <c r="K32" s="21" t="s">
        <v>12</v>
      </c>
      <c r="L32" s="19" t="s">
        <v>10</v>
      </c>
      <c r="M32" s="20" t="s">
        <v>11</v>
      </c>
      <c r="N32" s="21" t="s">
        <v>12</v>
      </c>
      <c r="O32" s="22" t="s">
        <v>14</v>
      </c>
    </row>
    <row r="33" spans="3:15" x14ac:dyDescent="0.6">
      <c r="C33" s="23" t="s">
        <v>36</v>
      </c>
      <c r="D33" s="24">
        <v>60</v>
      </c>
      <c r="E33" s="35">
        <v>2.4</v>
      </c>
      <c r="F33" s="36">
        <v>0.2</v>
      </c>
      <c r="G33" s="37">
        <v>3.1</v>
      </c>
      <c r="H33" s="27">
        <f>E33*4+F33*9+G33*4</f>
        <v>23.8</v>
      </c>
      <c r="I33" s="28">
        <f>IF(E33=0,0,(E33*4)/H33)</f>
        <v>0.40336134453781508</v>
      </c>
      <c r="J33" s="29">
        <f>IF(F33=0,0,(F33*9)/H33)</f>
        <v>7.5630252100840331E-2</v>
      </c>
      <c r="K33" s="30">
        <f>IF(G33=0,0,(G33*4)/H33)</f>
        <v>0.52100840336134457</v>
      </c>
      <c r="L33" s="31">
        <f>D33*E33/100</f>
        <v>1.44</v>
      </c>
      <c r="M33" s="32">
        <f>D33*F33/100</f>
        <v>0.12</v>
      </c>
      <c r="N33" s="33">
        <f>D33*G33/100</f>
        <v>1.86</v>
      </c>
      <c r="O33" s="34">
        <f t="shared" ref="O33:O38" si="16">IF(D33=0,0,D33*H33/100)</f>
        <v>14.28</v>
      </c>
    </row>
    <row r="34" spans="3:15" x14ac:dyDescent="0.6">
      <c r="C34" s="67" t="s">
        <v>37</v>
      </c>
      <c r="D34" s="24">
        <v>100</v>
      </c>
      <c r="E34" s="35">
        <v>1.7</v>
      </c>
      <c r="F34" s="36">
        <v>19.600000000000001</v>
      </c>
      <c r="G34" s="37">
        <v>1.9</v>
      </c>
      <c r="H34" s="27">
        <f t="shared" ref="H34:H40" si="17">E34*4+F34*9+G34*4</f>
        <v>190.8</v>
      </c>
      <c r="I34" s="28">
        <f t="shared" ref="I34:I39" si="18">IF(E34=0,0,(E34*4)/H34)</f>
        <v>3.5639412997903561E-2</v>
      </c>
      <c r="J34" s="29">
        <f t="shared" ref="J34:J39" si="19">IF(F34=0,0,(F34*9)/H34)</f>
        <v>0.92452830188679247</v>
      </c>
      <c r="K34" s="30">
        <f t="shared" ref="K34:K39" si="20">IF(G34=0,0,(G34*4)/H34)</f>
        <v>3.9832285115303977E-2</v>
      </c>
      <c r="L34" s="31">
        <f t="shared" ref="L34:L40" si="21">D34*E34/100</f>
        <v>1.7</v>
      </c>
      <c r="M34" s="32">
        <f t="shared" ref="M34:M40" si="22">D34*F34/100</f>
        <v>19.600000000000001</v>
      </c>
      <c r="N34" s="33">
        <f t="shared" ref="N34:N40" si="23">D34*G34/100</f>
        <v>1.9</v>
      </c>
      <c r="O34" s="34">
        <f t="shared" si="16"/>
        <v>190.8</v>
      </c>
    </row>
    <row r="35" spans="3:15" x14ac:dyDescent="0.6">
      <c r="C35" s="23" t="s">
        <v>38</v>
      </c>
      <c r="D35" s="24">
        <v>100</v>
      </c>
      <c r="E35" s="35">
        <v>5.2</v>
      </c>
      <c r="F35" s="36">
        <v>0.2</v>
      </c>
      <c r="G35" s="37">
        <v>1.5</v>
      </c>
      <c r="H35" s="27">
        <f t="shared" si="17"/>
        <v>28.6</v>
      </c>
      <c r="I35" s="28">
        <f t="shared" si="18"/>
        <v>0.72727272727272729</v>
      </c>
      <c r="J35" s="29">
        <f t="shared" si="19"/>
        <v>6.2937062937062929E-2</v>
      </c>
      <c r="K35" s="30">
        <f t="shared" si="20"/>
        <v>0.20979020979020979</v>
      </c>
      <c r="L35" s="31">
        <f t="shared" si="21"/>
        <v>5.2</v>
      </c>
      <c r="M35" s="32">
        <f t="shared" si="22"/>
        <v>0.2</v>
      </c>
      <c r="N35" s="33">
        <f t="shared" si="23"/>
        <v>1.5</v>
      </c>
      <c r="O35" s="34">
        <f t="shared" si="16"/>
        <v>28.6</v>
      </c>
    </row>
    <row r="36" spans="3:15" x14ac:dyDescent="0.6">
      <c r="C36" s="23" t="s">
        <v>39</v>
      </c>
      <c r="D36" s="24">
        <v>100</v>
      </c>
      <c r="E36" s="35">
        <v>3.1</v>
      </c>
      <c r="F36" s="36">
        <v>0.3</v>
      </c>
      <c r="G36" s="37">
        <v>3.5</v>
      </c>
      <c r="H36" s="27">
        <f t="shared" si="17"/>
        <v>29.1</v>
      </c>
      <c r="I36" s="28">
        <f t="shared" si="18"/>
        <v>0.42611683848797249</v>
      </c>
      <c r="J36" s="29">
        <f t="shared" si="19"/>
        <v>9.2783505154639165E-2</v>
      </c>
      <c r="K36" s="30">
        <f t="shared" si="20"/>
        <v>0.48109965635738827</v>
      </c>
      <c r="L36" s="31">
        <f t="shared" si="21"/>
        <v>3.1</v>
      </c>
      <c r="M36" s="32">
        <f t="shared" si="22"/>
        <v>0.3</v>
      </c>
      <c r="N36" s="33">
        <f t="shared" si="23"/>
        <v>3.5</v>
      </c>
      <c r="O36" s="34">
        <f t="shared" si="16"/>
        <v>29.1</v>
      </c>
    </row>
    <row r="37" spans="3:15" x14ac:dyDescent="0.6">
      <c r="C37" s="23" t="s">
        <v>40</v>
      </c>
      <c r="D37" s="24">
        <v>75</v>
      </c>
      <c r="E37" s="35">
        <v>2</v>
      </c>
      <c r="F37" s="36">
        <v>0.3</v>
      </c>
      <c r="G37" s="37">
        <v>1.7</v>
      </c>
      <c r="H37" s="27">
        <f>E37*4+F37*9+G37*4</f>
        <v>17.5</v>
      </c>
      <c r="I37" s="28">
        <f>IF(E37=0,0,(E37*4)/H37)</f>
        <v>0.45714285714285713</v>
      </c>
      <c r="J37" s="29">
        <f>IF(F37=0,0,(F37*9)/H37)</f>
        <v>0.15428571428571428</v>
      </c>
      <c r="K37" s="30">
        <f>IF(G37=0,0,(G37*4)/H37)</f>
        <v>0.38857142857142857</v>
      </c>
      <c r="L37" s="31">
        <f>D37*E37/100</f>
        <v>1.5</v>
      </c>
      <c r="M37" s="32">
        <f>D37*F37/100</f>
        <v>0.22500000000000001</v>
      </c>
      <c r="N37" s="33">
        <f>D37*G37/100</f>
        <v>1.2749999999999999</v>
      </c>
      <c r="O37" s="34">
        <f t="shared" si="16"/>
        <v>13.125</v>
      </c>
    </row>
    <row r="38" spans="3:15" x14ac:dyDescent="0.6">
      <c r="C38" s="23" t="s">
        <v>41</v>
      </c>
      <c r="D38" s="24">
        <v>100</v>
      </c>
      <c r="E38" s="35">
        <v>5.2</v>
      </c>
      <c r="F38" s="36">
        <v>0.2</v>
      </c>
      <c r="G38" s="37">
        <v>1.5</v>
      </c>
      <c r="H38" s="27">
        <f t="shared" si="17"/>
        <v>28.6</v>
      </c>
      <c r="I38" s="28">
        <f t="shared" si="18"/>
        <v>0.72727272727272729</v>
      </c>
      <c r="J38" s="29">
        <f t="shared" si="19"/>
        <v>6.2937062937062929E-2</v>
      </c>
      <c r="K38" s="30">
        <f t="shared" si="20"/>
        <v>0.20979020979020979</v>
      </c>
      <c r="L38" s="31">
        <f t="shared" si="21"/>
        <v>5.2</v>
      </c>
      <c r="M38" s="32">
        <f t="shared" si="22"/>
        <v>0.2</v>
      </c>
      <c r="N38" s="33">
        <f t="shared" si="23"/>
        <v>1.5</v>
      </c>
      <c r="O38" s="34">
        <f t="shared" si="16"/>
        <v>28.6</v>
      </c>
    </row>
    <row r="39" spans="3:15" ht="13.75" thickBot="1" x14ac:dyDescent="0.75">
      <c r="C39" s="23" t="s">
        <v>42</v>
      </c>
      <c r="D39" s="24">
        <v>125</v>
      </c>
      <c r="E39" s="19">
        <v>2</v>
      </c>
      <c r="F39" s="20">
        <v>10</v>
      </c>
      <c r="G39" s="21">
        <v>17</v>
      </c>
      <c r="H39" s="27">
        <f t="shared" si="17"/>
        <v>166</v>
      </c>
      <c r="I39" s="28">
        <f t="shared" si="18"/>
        <v>4.8192771084337352E-2</v>
      </c>
      <c r="J39" s="29">
        <f t="shared" si="19"/>
        <v>0.54216867469879515</v>
      </c>
      <c r="K39" s="30">
        <f t="shared" si="20"/>
        <v>0.40963855421686746</v>
      </c>
      <c r="L39" s="31">
        <f t="shared" si="21"/>
        <v>2.5</v>
      </c>
      <c r="M39" s="32">
        <f t="shared" si="22"/>
        <v>12.5</v>
      </c>
      <c r="N39" s="33">
        <f t="shared" si="23"/>
        <v>21.25</v>
      </c>
      <c r="O39" s="34">
        <v>100</v>
      </c>
    </row>
    <row r="40" spans="3:15" ht="16.25" thickBot="1" x14ac:dyDescent="0.85">
      <c r="C40" s="49" t="s">
        <v>27</v>
      </c>
      <c r="D40" s="50">
        <f>SUM(D33:D39)</f>
        <v>660</v>
      </c>
      <c r="E40" s="51">
        <f>(SUMPRODUCT(D33:D39,E33:E39))/D40</f>
        <v>3.1272727272727274</v>
      </c>
      <c r="F40" s="52">
        <f>(SUMPRODUCT(D33:D39,F33:F39))/D40</f>
        <v>5.0219696969696965</v>
      </c>
      <c r="G40" s="53">
        <f>(SUMPRODUCT(D33:D39,G33:G39))/D40</f>
        <v>4.9674242424242427</v>
      </c>
      <c r="H40" s="54">
        <f t="shared" si="17"/>
        <v>77.576515151515153</v>
      </c>
      <c r="I40" s="55">
        <f>(E40*4)/H40</f>
        <v>0.1612484253083466</v>
      </c>
      <c r="J40" s="56">
        <f>(F40*9)/H40</f>
        <v>0.58262126346422394</v>
      </c>
      <c r="K40" s="57">
        <f>(G40*4)/H40</f>
        <v>0.25613031122742941</v>
      </c>
      <c r="L40" s="58">
        <f t="shared" si="21"/>
        <v>20.64</v>
      </c>
      <c r="M40" s="59">
        <f t="shared" si="22"/>
        <v>33.144999999999996</v>
      </c>
      <c r="N40" s="60">
        <f t="shared" si="23"/>
        <v>32.784999999999997</v>
      </c>
      <c r="O40" s="61">
        <f>SUM(O33:O39)</f>
        <v>404.50500000000005</v>
      </c>
    </row>
    <row r="41" spans="3:15" ht="15.5" x14ac:dyDescent="0.7">
      <c r="C41" s="1"/>
      <c r="D41" s="62"/>
      <c r="E41" s="63"/>
      <c r="F41" s="63"/>
      <c r="G41" s="63"/>
      <c r="H41" s="62"/>
      <c r="I41" s="64"/>
      <c r="J41" s="64"/>
      <c r="K41" s="64"/>
      <c r="L41" s="41"/>
      <c r="M41" s="65"/>
      <c r="N41" s="41"/>
      <c r="O41" s="66"/>
    </row>
    <row r="43" spans="3:15" ht="13.75" thickBot="1" x14ac:dyDescent="0.75"/>
    <row r="44" spans="3:15" x14ac:dyDescent="0.6">
      <c r="D44" s="68" t="s">
        <v>3</v>
      </c>
      <c r="E44" s="6"/>
      <c r="F44" s="7" t="s">
        <v>4</v>
      </c>
      <c r="G44" s="8"/>
      <c r="H44" s="9" t="s">
        <v>5</v>
      </c>
      <c r="I44" s="10"/>
      <c r="J44" s="11" t="s">
        <v>6</v>
      </c>
      <c r="K44" s="9"/>
      <c r="L44" s="10"/>
      <c r="M44" s="11" t="s">
        <v>43</v>
      </c>
      <c r="N44" s="9"/>
      <c r="O44" s="12" t="s">
        <v>8</v>
      </c>
    </row>
    <row r="45" spans="3:15" ht="13.75" thickBot="1" x14ac:dyDescent="0.75">
      <c r="D45" s="69" t="s">
        <v>9</v>
      </c>
      <c r="E45" s="70" t="s">
        <v>10</v>
      </c>
      <c r="F45" s="71" t="s">
        <v>11</v>
      </c>
      <c r="G45" s="72" t="s">
        <v>12</v>
      </c>
      <c r="H45" s="73" t="s">
        <v>13</v>
      </c>
      <c r="I45" s="74" t="s">
        <v>10</v>
      </c>
      <c r="J45" s="75" t="s">
        <v>11</v>
      </c>
      <c r="K45" s="76" t="s">
        <v>12</v>
      </c>
      <c r="L45" s="74" t="s">
        <v>10</v>
      </c>
      <c r="M45" s="75" t="s">
        <v>11</v>
      </c>
      <c r="N45" s="76" t="s">
        <v>12</v>
      </c>
      <c r="O45" s="77" t="s">
        <v>14</v>
      </c>
    </row>
    <row r="46" spans="3:15" ht="18.75" thickBot="1" x14ac:dyDescent="0.95">
      <c r="C46" s="78" t="s">
        <v>44</v>
      </c>
      <c r="D46" s="79">
        <f>D17+D29+D40</f>
        <v>1863</v>
      </c>
      <c r="E46" s="80">
        <f>(D17*E17+D29*E29+D40*E40)/D46</f>
        <v>4.2871712292002151</v>
      </c>
      <c r="F46" s="80">
        <f>(D17*F17+D29*F29+D40*F40)/D46</f>
        <v>6.2697262479871174</v>
      </c>
      <c r="G46" s="80">
        <f>(D17*G17+D29*G29+D40*G40)/D46</f>
        <v>5.8042404723564136</v>
      </c>
      <c r="H46" s="80">
        <f>E46*4+F46*9+G46*4</f>
        <v>96.793183038110556</v>
      </c>
      <c r="I46" s="81">
        <f>(E46*4)/H46</f>
        <v>0.17716831266979699</v>
      </c>
      <c r="J46" s="82">
        <f>(F46*9)/H46</f>
        <v>0.58297014790459711</v>
      </c>
      <c r="K46" s="83">
        <f>(G46*4)/H46</f>
        <v>0.23986153942560601</v>
      </c>
      <c r="L46" s="84">
        <f>D46*E46/100</f>
        <v>79.87</v>
      </c>
      <c r="M46" s="85">
        <f>D46*F46/100</f>
        <v>116.80500000000001</v>
      </c>
      <c r="N46" s="86">
        <f>D46*G46/100</f>
        <v>108.133</v>
      </c>
      <c r="O46" s="87">
        <f>O17+O29+O40</f>
        <v>1695.7570000000003</v>
      </c>
    </row>
    <row r="47" spans="3:15" x14ac:dyDescent="0.6">
      <c r="E47" s="88"/>
      <c r="F47" s="88"/>
      <c r="G47" s="88"/>
      <c r="H47" s="88"/>
    </row>
    <row r="48" spans="3:15" x14ac:dyDescent="0.6">
      <c r="E48" s="88"/>
      <c r="F48" s="88"/>
      <c r="G48" s="88"/>
      <c r="H48" s="88"/>
    </row>
    <row r="49" spans="3:15" x14ac:dyDescent="0.6">
      <c r="C49" s="3" t="s">
        <v>45</v>
      </c>
      <c r="E49" s="88"/>
      <c r="F49" s="88"/>
      <c r="G49" s="88"/>
      <c r="H49" s="88"/>
    </row>
    <row r="50" spans="3:15" x14ac:dyDescent="0.6">
      <c r="C50" s="3" t="s">
        <v>46</v>
      </c>
      <c r="E50" s="88"/>
      <c r="F50" s="88"/>
      <c r="G50" s="88"/>
      <c r="H50" s="88"/>
    </row>
    <row r="51" spans="3:15" x14ac:dyDescent="0.6">
      <c r="C51" s="3" t="s">
        <v>47</v>
      </c>
      <c r="E51" s="88"/>
      <c r="F51" s="88"/>
      <c r="G51" s="88"/>
      <c r="H51" s="88"/>
    </row>
    <row r="52" spans="3:15" x14ac:dyDescent="0.6">
      <c r="C52" s="3" t="s">
        <v>48</v>
      </c>
      <c r="E52" s="88"/>
      <c r="F52" s="88">
        <f>7500/40</f>
        <v>187.5</v>
      </c>
      <c r="G52" s="88"/>
      <c r="H52" s="88"/>
    </row>
    <row r="53" spans="3:15" x14ac:dyDescent="0.6">
      <c r="E53" s="88"/>
      <c r="F53" s="88"/>
      <c r="G53" s="88"/>
      <c r="H53" s="88"/>
    </row>
    <row r="54" spans="3:15" x14ac:dyDescent="0.6">
      <c r="E54" s="89" t="s">
        <v>49</v>
      </c>
      <c r="F54" s="88"/>
      <c r="G54" s="88"/>
      <c r="H54" s="88"/>
    </row>
    <row r="55" spans="3:15" x14ac:dyDescent="0.6">
      <c r="E55" s="88"/>
      <c r="F55" s="88"/>
      <c r="G55" s="88"/>
      <c r="H55" s="88"/>
    </row>
    <row r="57" spans="3:15" ht="13.75" thickBot="1" x14ac:dyDescent="0.75"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</row>
    <row r="58" spans="3:15" ht="13.75" thickBot="1" x14ac:dyDescent="0.75"/>
    <row r="59" spans="3:15" x14ac:dyDescent="0.6">
      <c r="C59" s="4" t="s">
        <v>50</v>
      </c>
      <c r="D59" s="5" t="s">
        <v>3</v>
      </c>
      <c r="E59" s="6"/>
      <c r="F59" s="7" t="s">
        <v>4</v>
      </c>
      <c r="G59" s="8"/>
      <c r="H59" s="9" t="s">
        <v>5</v>
      </c>
      <c r="I59" s="10"/>
      <c r="J59" s="11" t="s">
        <v>6</v>
      </c>
      <c r="K59" s="9"/>
      <c r="L59" s="10"/>
      <c r="M59" s="11" t="s">
        <v>7</v>
      </c>
      <c r="N59" s="9"/>
      <c r="O59" s="12" t="s">
        <v>8</v>
      </c>
    </row>
    <row r="60" spans="3:15" ht="13.75" thickBot="1" x14ac:dyDescent="0.75">
      <c r="C60" s="91"/>
      <c r="D60" s="92" t="s">
        <v>9</v>
      </c>
      <c r="E60" s="70" t="s">
        <v>10</v>
      </c>
      <c r="F60" s="71" t="s">
        <v>11</v>
      </c>
      <c r="G60" s="72" t="s">
        <v>12</v>
      </c>
      <c r="H60" s="93" t="s">
        <v>13</v>
      </c>
      <c r="I60" s="74" t="s">
        <v>10</v>
      </c>
      <c r="J60" s="75" t="s">
        <v>11</v>
      </c>
      <c r="K60" s="76" t="s">
        <v>12</v>
      </c>
      <c r="L60" s="74" t="s">
        <v>10</v>
      </c>
      <c r="M60" s="75" t="s">
        <v>11</v>
      </c>
      <c r="N60" s="76" t="s">
        <v>12</v>
      </c>
      <c r="O60" s="77" t="s">
        <v>14</v>
      </c>
    </row>
    <row r="61" spans="3:15" x14ac:dyDescent="0.6">
      <c r="C61" s="94" t="s">
        <v>51</v>
      </c>
      <c r="D61" s="95">
        <v>100</v>
      </c>
      <c r="E61" s="96">
        <v>9.1</v>
      </c>
      <c r="F61" s="97">
        <v>0.8</v>
      </c>
      <c r="G61" s="98">
        <v>0.7</v>
      </c>
      <c r="H61" s="99">
        <f>E61*4+F61*9+G61*4</f>
        <v>46.4</v>
      </c>
      <c r="I61" s="100">
        <f t="shared" ref="I61:I68" si="24">IF(E61=0,0,(E61*4)/(E61*4+F61*4+G61*9))</f>
        <v>0.79302832244008714</v>
      </c>
      <c r="J61" s="101">
        <f t="shared" ref="J61:J68" si="25">IF(F61=0,0,(F61*4)/(E61*4+F61*4+G61*9))</f>
        <v>6.9716775599128547E-2</v>
      </c>
      <c r="K61" s="102">
        <f t="shared" ref="K61:K68" si="26">IF(G61=0,0,(G61*9)/(E61*4+F61*4+G61*9))</f>
        <v>0.13725490196078433</v>
      </c>
      <c r="L61" s="99">
        <f t="shared" ref="L61:L68" si="27">D61*E61/100</f>
        <v>9.1</v>
      </c>
      <c r="M61" s="103">
        <f t="shared" ref="M61:M68" si="28">D61*F61/100</f>
        <v>0.8</v>
      </c>
      <c r="N61" s="104">
        <f t="shared" ref="N61:N68" si="29">D61*G61/100</f>
        <v>0.7</v>
      </c>
      <c r="O61" s="105">
        <f>IF(D61=0,0,(L61*4+M61*9+N61*4))</f>
        <v>46.4</v>
      </c>
    </row>
    <row r="62" spans="3:15" x14ac:dyDescent="0.6">
      <c r="C62" s="106" t="s">
        <v>52</v>
      </c>
      <c r="D62" s="95">
        <v>100</v>
      </c>
      <c r="E62" s="107">
        <v>8.8000000000000007</v>
      </c>
      <c r="F62" s="108">
        <v>0.5</v>
      </c>
      <c r="G62" s="109">
        <v>1</v>
      </c>
      <c r="H62" s="99">
        <f t="shared" ref="H62:H68" si="30">E62*4+F62*9+G62*4</f>
        <v>43.7</v>
      </c>
      <c r="I62" s="100">
        <f t="shared" si="24"/>
        <v>0.76190476190476197</v>
      </c>
      <c r="J62" s="101">
        <f t="shared" si="25"/>
        <v>4.3290043290043288E-2</v>
      </c>
      <c r="K62" s="102">
        <f t="shared" si="26"/>
        <v>0.19480519480519479</v>
      </c>
      <c r="L62" s="99">
        <f t="shared" si="27"/>
        <v>8.8000000000000007</v>
      </c>
      <c r="M62" s="103">
        <f t="shared" si="28"/>
        <v>0.5</v>
      </c>
      <c r="N62" s="104">
        <f t="shared" si="29"/>
        <v>1</v>
      </c>
      <c r="O62" s="105">
        <f t="shared" ref="O62:O68" si="31">IF(D62=0,0,(L62*4+M62*9+N62*4))</f>
        <v>43.7</v>
      </c>
    </row>
    <row r="63" spans="3:15" x14ac:dyDescent="0.6">
      <c r="C63" s="106" t="s">
        <v>53</v>
      </c>
      <c r="D63" s="95">
        <v>100</v>
      </c>
      <c r="E63" s="107">
        <v>11.5</v>
      </c>
      <c r="F63" s="108">
        <v>1.28</v>
      </c>
      <c r="G63" s="109">
        <v>1.38</v>
      </c>
      <c r="H63" s="99">
        <f t="shared" si="30"/>
        <v>63.039999999999992</v>
      </c>
      <c r="I63" s="100">
        <f t="shared" si="24"/>
        <v>0.72395341517154554</v>
      </c>
      <c r="J63" s="101">
        <f t="shared" si="25"/>
        <v>8.0579162732137249E-2</v>
      </c>
      <c r="K63" s="102">
        <f t="shared" si="26"/>
        <v>0.19546742209631729</v>
      </c>
      <c r="L63" s="99">
        <f t="shared" si="27"/>
        <v>11.5</v>
      </c>
      <c r="M63" s="103">
        <f t="shared" si="28"/>
        <v>1.28</v>
      </c>
      <c r="N63" s="104">
        <f t="shared" si="29"/>
        <v>1.38</v>
      </c>
      <c r="O63" s="105">
        <f t="shared" si="31"/>
        <v>63.039999999999992</v>
      </c>
    </row>
    <row r="64" spans="3:15" x14ac:dyDescent="0.6">
      <c r="C64" s="106" t="s">
        <v>54</v>
      </c>
      <c r="D64" s="95">
        <v>100</v>
      </c>
      <c r="E64" s="107">
        <v>9</v>
      </c>
      <c r="F64" s="108">
        <v>0.2</v>
      </c>
      <c r="G64" s="109">
        <v>0.4</v>
      </c>
      <c r="H64" s="99">
        <f t="shared" si="30"/>
        <v>39.4</v>
      </c>
      <c r="I64" s="100">
        <f t="shared" si="24"/>
        <v>0.8910891089108911</v>
      </c>
      <c r="J64" s="101">
        <f t="shared" si="25"/>
        <v>1.9801980198019802E-2</v>
      </c>
      <c r="K64" s="102">
        <f t="shared" si="26"/>
        <v>8.9108910891089119E-2</v>
      </c>
      <c r="L64" s="99">
        <f t="shared" si="27"/>
        <v>9</v>
      </c>
      <c r="M64" s="103">
        <f t="shared" si="28"/>
        <v>0.2</v>
      </c>
      <c r="N64" s="104">
        <f t="shared" si="29"/>
        <v>0.4</v>
      </c>
      <c r="O64" s="105">
        <f t="shared" si="31"/>
        <v>39.4</v>
      </c>
    </row>
    <row r="65" spans="3:15" x14ac:dyDescent="0.6">
      <c r="C65" s="106" t="s">
        <v>55</v>
      </c>
      <c r="D65" s="95">
        <v>100</v>
      </c>
      <c r="E65" s="107">
        <v>4.0999999999999996</v>
      </c>
      <c r="F65" s="108">
        <v>0.6</v>
      </c>
      <c r="G65" s="109">
        <v>1.2</v>
      </c>
      <c r="H65" s="99">
        <f t="shared" si="30"/>
        <v>26.599999999999998</v>
      </c>
      <c r="I65" s="100">
        <f t="shared" si="24"/>
        <v>0.55405405405405406</v>
      </c>
      <c r="J65" s="101">
        <f t="shared" si="25"/>
        <v>8.1081081081081099E-2</v>
      </c>
      <c r="K65" s="102">
        <f t="shared" si="26"/>
        <v>0.36486486486486491</v>
      </c>
      <c r="L65" s="99">
        <f t="shared" si="27"/>
        <v>4.0999999999999996</v>
      </c>
      <c r="M65" s="103">
        <f t="shared" si="28"/>
        <v>0.6</v>
      </c>
      <c r="N65" s="104">
        <f t="shared" si="29"/>
        <v>1.2</v>
      </c>
      <c r="O65" s="105">
        <f t="shared" si="31"/>
        <v>26.599999999999998</v>
      </c>
    </row>
    <row r="66" spans="3:15" x14ac:dyDescent="0.6">
      <c r="C66" s="106" t="s">
        <v>56</v>
      </c>
      <c r="D66" s="95">
        <v>100</v>
      </c>
      <c r="E66" s="107">
        <v>11</v>
      </c>
      <c r="F66" s="108">
        <v>0.5</v>
      </c>
      <c r="G66" s="109">
        <v>0.7</v>
      </c>
      <c r="H66" s="99">
        <f t="shared" si="30"/>
        <v>51.3</v>
      </c>
      <c r="I66" s="100">
        <f t="shared" si="24"/>
        <v>0.84130019120458899</v>
      </c>
      <c r="J66" s="101">
        <f t="shared" si="25"/>
        <v>3.8240917782026769E-2</v>
      </c>
      <c r="K66" s="102">
        <f t="shared" si="26"/>
        <v>0.12045889101338432</v>
      </c>
      <c r="L66" s="99">
        <f t="shared" si="27"/>
        <v>11</v>
      </c>
      <c r="M66" s="103">
        <f t="shared" si="28"/>
        <v>0.5</v>
      </c>
      <c r="N66" s="104">
        <f t="shared" si="29"/>
        <v>0.7</v>
      </c>
      <c r="O66" s="105">
        <f t="shared" si="31"/>
        <v>51.3</v>
      </c>
    </row>
    <row r="67" spans="3:15" x14ac:dyDescent="0.6">
      <c r="C67" s="106" t="s">
        <v>57</v>
      </c>
      <c r="D67" s="95">
        <v>100</v>
      </c>
      <c r="E67" s="107">
        <v>6.4</v>
      </c>
      <c r="F67" s="108">
        <v>0.3</v>
      </c>
      <c r="G67" s="109">
        <v>0.5</v>
      </c>
      <c r="H67" s="99">
        <f t="shared" si="30"/>
        <v>30.3</v>
      </c>
      <c r="I67" s="100">
        <f t="shared" si="24"/>
        <v>0.81789137380191701</v>
      </c>
      <c r="J67" s="101">
        <f t="shared" si="25"/>
        <v>3.8338658146964855E-2</v>
      </c>
      <c r="K67" s="102">
        <f t="shared" si="26"/>
        <v>0.14376996805111822</v>
      </c>
      <c r="L67" s="99">
        <f t="shared" si="27"/>
        <v>6.4</v>
      </c>
      <c r="M67" s="103">
        <f t="shared" si="28"/>
        <v>0.3</v>
      </c>
      <c r="N67" s="104">
        <f t="shared" si="29"/>
        <v>0.5</v>
      </c>
      <c r="O67" s="105">
        <f t="shared" si="31"/>
        <v>30.3</v>
      </c>
    </row>
    <row r="68" spans="3:15" ht="13.75" thickBot="1" x14ac:dyDescent="0.75">
      <c r="C68" s="110" t="s">
        <v>58</v>
      </c>
      <c r="D68" s="95">
        <v>100</v>
      </c>
      <c r="E68" s="111">
        <v>6.3</v>
      </c>
      <c r="F68" s="112">
        <v>5</v>
      </c>
      <c r="G68" s="113">
        <v>0.7</v>
      </c>
      <c r="H68" s="99">
        <f t="shared" si="30"/>
        <v>73</v>
      </c>
      <c r="I68" s="100">
        <f t="shared" si="24"/>
        <v>0.48932038834951452</v>
      </c>
      <c r="J68" s="101">
        <f t="shared" si="25"/>
        <v>0.38834951456310679</v>
      </c>
      <c r="K68" s="102">
        <f t="shared" si="26"/>
        <v>0.12233009708737863</v>
      </c>
      <c r="L68" s="99">
        <f t="shared" si="27"/>
        <v>6.3</v>
      </c>
      <c r="M68" s="103">
        <f t="shared" si="28"/>
        <v>5</v>
      </c>
      <c r="N68" s="104">
        <f t="shared" si="29"/>
        <v>0.7</v>
      </c>
      <c r="O68" s="105">
        <f t="shared" si="31"/>
        <v>73</v>
      </c>
    </row>
    <row r="69" spans="3:15" ht="16.25" thickBot="1" x14ac:dyDescent="0.85">
      <c r="C69" s="49" t="s">
        <v>27</v>
      </c>
      <c r="D69" s="50">
        <f>SUM(D61:D68)</f>
        <v>800</v>
      </c>
      <c r="E69" s="51">
        <f>(SUMPRODUCT(D61:D68,E61:E68))/D69</f>
        <v>8.2750000000000004</v>
      </c>
      <c r="F69" s="52">
        <f>(SUMPRODUCT(D61:D68,F61:F68))/D69</f>
        <v>1.1475</v>
      </c>
      <c r="G69" s="53">
        <f>(SUMPRODUCT(D61:D68,G61:G68))/D69</f>
        <v>0.82250000000000001</v>
      </c>
      <c r="H69" s="114">
        <f>E69*4+F69*9+G69*4</f>
        <v>46.717500000000001</v>
      </c>
      <c r="I69" s="115">
        <f>(E69*4)/H69</f>
        <v>0.70851394017231228</v>
      </c>
      <c r="J69" s="56">
        <f>(F69*9)/H69</f>
        <v>0.22106277091025847</v>
      </c>
      <c r="K69" s="57">
        <f>(G69*4)/H69</f>
        <v>7.042328891742923E-2</v>
      </c>
      <c r="L69" s="58">
        <f>D69*E69/100</f>
        <v>66.2</v>
      </c>
      <c r="M69" s="59">
        <f>D69*F69/100</f>
        <v>9.18</v>
      </c>
      <c r="N69" s="60">
        <f>D69*G69/100</f>
        <v>6.58</v>
      </c>
      <c r="O69" s="61">
        <f>SUM(O61:O68)</f>
        <v>373.74</v>
      </c>
    </row>
    <row r="71" spans="3:15" ht="13.75" thickBot="1" x14ac:dyDescent="0.75"/>
    <row r="72" spans="3:15" x14ac:dyDescent="0.6">
      <c r="C72" s="4" t="s">
        <v>29</v>
      </c>
      <c r="D72" s="5" t="s">
        <v>3</v>
      </c>
      <c r="E72" s="6"/>
      <c r="F72" s="7" t="s">
        <v>4</v>
      </c>
      <c r="G72" s="8"/>
      <c r="H72" s="9" t="s">
        <v>5</v>
      </c>
      <c r="I72" s="10"/>
      <c r="J72" s="11" t="s">
        <v>6</v>
      </c>
      <c r="K72" s="9"/>
      <c r="L72" s="10"/>
      <c r="M72" s="11" t="s">
        <v>7</v>
      </c>
      <c r="N72" s="9"/>
      <c r="O72" s="12" t="s">
        <v>8</v>
      </c>
    </row>
    <row r="73" spans="3:15" ht="13.75" thickBot="1" x14ac:dyDescent="0.75">
      <c r="C73" s="13" t="s">
        <v>59</v>
      </c>
      <c r="D73" s="92" t="s">
        <v>9</v>
      </c>
      <c r="E73" s="70" t="s">
        <v>10</v>
      </c>
      <c r="F73" s="71" t="s">
        <v>11</v>
      </c>
      <c r="G73" s="72" t="s">
        <v>12</v>
      </c>
      <c r="H73" s="73" t="s">
        <v>13</v>
      </c>
      <c r="I73" s="74" t="s">
        <v>10</v>
      </c>
      <c r="J73" s="75" t="s">
        <v>11</v>
      </c>
      <c r="K73" s="76" t="s">
        <v>12</v>
      </c>
      <c r="L73" s="74" t="s">
        <v>10</v>
      </c>
      <c r="M73" s="75" t="s">
        <v>11</v>
      </c>
      <c r="N73" s="76" t="s">
        <v>12</v>
      </c>
      <c r="O73" s="77" t="s">
        <v>14</v>
      </c>
    </row>
    <row r="74" spans="3:15" x14ac:dyDescent="0.6">
      <c r="C74" s="116" t="s">
        <v>60</v>
      </c>
      <c r="D74" s="117">
        <v>200</v>
      </c>
      <c r="E74" s="96">
        <v>4.7</v>
      </c>
      <c r="F74" s="97">
        <v>0.4</v>
      </c>
      <c r="G74" s="98">
        <v>5.3</v>
      </c>
      <c r="H74" s="118">
        <f>E74*4+F74*9+G74*4</f>
        <v>43.6</v>
      </c>
      <c r="I74" s="119">
        <f>IF(E74=0,0,(E74*4)/(E74*4+F74*4+G74*9))</f>
        <v>0.27606461086637302</v>
      </c>
      <c r="J74" s="101">
        <f>IF(F74=0,0,(F74*4)/(E74*4+F74*4+G74*9))</f>
        <v>2.3494860499265788E-2</v>
      </c>
      <c r="K74" s="102">
        <f>IF(G74=0,0,(G74*9)/(E74*4+F74*4+G74*9))</f>
        <v>0.70044052863436124</v>
      </c>
      <c r="L74" s="99">
        <f>D74*E74/100</f>
        <v>9.4</v>
      </c>
      <c r="M74" s="103">
        <f>D74*F74/100</f>
        <v>0.8</v>
      </c>
      <c r="N74" s="104">
        <f>D74*G74/100</f>
        <v>10.6</v>
      </c>
      <c r="O74" s="105">
        <f>IF(D74=0,0,(L74*4+M74*9+N74*4))</f>
        <v>87.2</v>
      </c>
    </row>
    <row r="75" spans="3:15" x14ac:dyDescent="0.6">
      <c r="C75" s="110" t="s">
        <v>61</v>
      </c>
      <c r="D75" s="95">
        <v>200</v>
      </c>
      <c r="E75" s="107">
        <v>8.4</v>
      </c>
      <c r="F75" s="108">
        <v>0.3</v>
      </c>
      <c r="G75" s="109">
        <v>0.9</v>
      </c>
      <c r="H75" s="118">
        <f>E75*4+F75*9+G75*4</f>
        <v>39.900000000000006</v>
      </c>
      <c r="I75" s="119">
        <f>IF(E75=0,0,(E75*4)/(E75*4+F75*4+G75*9))</f>
        <v>0.78321678321678312</v>
      </c>
      <c r="J75" s="101">
        <f>IF(F75=0,0,(F75*4)/(E75*4+F75*4+G75*9))</f>
        <v>2.7972027972027969E-2</v>
      </c>
      <c r="K75" s="102">
        <f>IF(G75=0,0,(G75*9)/(E75*4+F75*4+G75*9))</f>
        <v>0.18881118881118877</v>
      </c>
      <c r="L75" s="99">
        <f>D75*E75/100</f>
        <v>16.8</v>
      </c>
      <c r="M75" s="103">
        <f>D75*F75/100</f>
        <v>0.6</v>
      </c>
      <c r="N75" s="104">
        <f>D75*G75/100</f>
        <v>1.8</v>
      </c>
      <c r="O75" s="105">
        <f>IF(D75=0,0,(L75*4+M75*9+N75*4))</f>
        <v>79.800000000000011</v>
      </c>
    </row>
    <row r="76" spans="3:15" x14ac:dyDescent="0.6">
      <c r="C76" s="110" t="s">
        <v>62</v>
      </c>
      <c r="D76" s="95">
        <v>200</v>
      </c>
      <c r="E76" s="107">
        <v>6</v>
      </c>
      <c r="F76" s="108">
        <v>0.4</v>
      </c>
      <c r="G76" s="109">
        <v>0.9</v>
      </c>
      <c r="H76" s="118">
        <f>E76*4+F76*9+G76*4</f>
        <v>31.200000000000003</v>
      </c>
      <c r="I76" s="119">
        <f>IF(E76=0,0,(E76*4)/(E76*4+F76*4+G76*9))</f>
        <v>0.71216617210682487</v>
      </c>
      <c r="J76" s="101">
        <f>IF(F76=0,0,(F76*4)/(E76*4+F76*4+G76*9))</f>
        <v>4.7477744807121663E-2</v>
      </c>
      <c r="K76" s="102">
        <f>IF(G76=0,0,(G76*9)/(E76*4+F76*4+G76*9))</f>
        <v>0.24035608308605338</v>
      </c>
      <c r="L76" s="99">
        <f>D76*E76/100</f>
        <v>12</v>
      </c>
      <c r="M76" s="103">
        <f>D76*F76/100</f>
        <v>0.8</v>
      </c>
      <c r="N76" s="104">
        <f>D76*G76/100</f>
        <v>1.8</v>
      </c>
      <c r="O76" s="105">
        <f>IF(D76=0,0,(L76*4+M76*9+N76*4))</f>
        <v>62.400000000000006</v>
      </c>
    </row>
    <row r="77" spans="3:15" ht="13.75" thickBot="1" x14ac:dyDescent="0.75">
      <c r="C77" s="110"/>
      <c r="D77" s="95">
        <v>0</v>
      </c>
      <c r="E77" s="111">
        <v>0</v>
      </c>
      <c r="F77" s="112">
        <v>0</v>
      </c>
      <c r="G77" s="113">
        <v>0</v>
      </c>
      <c r="H77" s="118">
        <f>E77*4+F77*9+G77*4</f>
        <v>0</v>
      </c>
      <c r="I77" s="119">
        <f>IF(E77=0,0,(E77*4)/(E77*4+F77*4+G77*9))</f>
        <v>0</v>
      </c>
      <c r="J77" s="101">
        <f>IF(F77=0,0,(F77*4)/(E77*4+F77*4+G77*9))</f>
        <v>0</v>
      </c>
      <c r="K77" s="102">
        <f>IF(G77=0,0,(G77*9)/(E77*4+F77*4+G77*9))</f>
        <v>0</v>
      </c>
      <c r="L77" s="99">
        <f>D77*E77/100</f>
        <v>0</v>
      </c>
      <c r="M77" s="103">
        <f>D77*F77/100</f>
        <v>0</v>
      </c>
      <c r="N77" s="104">
        <f>D77*G77/100</f>
        <v>0</v>
      </c>
      <c r="O77" s="105">
        <f>IF(D77=0,0,(L77*4+M77*9+N77*4))</f>
        <v>0</v>
      </c>
    </row>
    <row r="78" spans="3:15" ht="16.25" thickBot="1" x14ac:dyDescent="0.85">
      <c r="C78" s="49" t="s">
        <v>27</v>
      </c>
      <c r="D78" s="50">
        <f>SUM(D74:D77)</f>
        <v>600</v>
      </c>
      <c r="E78" s="51">
        <f>(SUMPRODUCT(D70:D77,E70:E77))/D78</f>
        <v>6.3666666666666663</v>
      </c>
      <c r="F78" s="52">
        <f>(SUMPRODUCT(D70:D77,F70:F77))/D78</f>
        <v>0.36666666666666664</v>
      </c>
      <c r="G78" s="53">
        <f>(SUMPRODUCT(D70:D77,G70:G77))/D78</f>
        <v>2.3666666666666667</v>
      </c>
      <c r="H78" s="54">
        <f>E78*4+F78*9+G78*4</f>
        <v>38.233333333333334</v>
      </c>
      <c r="I78" s="55">
        <f>(E78*4)/H78</f>
        <v>0.66608544027898864</v>
      </c>
      <c r="J78" s="56">
        <f>(F78*9)/H78</f>
        <v>8.6312118570183075E-2</v>
      </c>
      <c r="K78" s="57">
        <f>(G78*4)/H78</f>
        <v>0.24760244115082825</v>
      </c>
      <c r="L78" s="58">
        <f>D78*E78/100</f>
        <v>38.199999999999996</v>
      </c>
      <c r="M78" s="59">
        <f>D78*F78/100</f>
        <v>2.1999999999999997</v>
      </c>
      <c r="N78" s="60">
        <f>D78*G78/100</f>
        <v>14.2</v>
      </c>
      <c r="O78" s="61">
        <f>SUM(O70:O77)</f>
        <v>229.4</v>
      </c>
    </row>
  </sheetData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3D46-40F8-4998-BAD4-9EEC600BAAD4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Skrift 251005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Magnusson</dc:creator>
  <cp:lastModifiedBy>Leif Magnusson</cp:lastModifiedBy>
  <dcterms:created xsi:type="dcterms:W3CDTF">2025-10-05T10:54:00Z</dcterms:created>
  <dcterms:modified xsi:type="dcterms:W3CDTF">2025-10-05T10:57:51Z</dcterms:modified>
</cp:coreProperties>
</file>